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nbalz\Documents\HSLU\4. Semester\Controlling &amp; Accounting\Controller Wiki\Leistungsnachweis\LN 2\"/>
    </mc:Choice>
  </mc:AlternateContent>
  <xr:revisionPtr revIDLastSave="0" documentId="13_ncr:1_{64F1236A-189C-4E51-B374-32F7481597EF}" xr6:coauthVersionLast="45" xr6:coauthVersionMax="45" xr10:uidLastSave="{00000000-0000-0000-0000-000000000000}"/>
  <bookViews>
    <workbookView xWindow="-110" yWindow="-110" windowWidth="19420" windowHeight="10420" xr2:uid="{69AA0737-3BAC-4A47-98B8-3ECE836C572F}"/>
  </bookViews>
  <sheets>
    <sheet name="Aufgabe 1 Kennzahlen" sheetId="1" r:id="rId1"/>
    <sheet name="Aufgabe 2 EVA Grafi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0" i="2" l="1"/>
  <c r="G131" i="2"/>
  <c r="H87" i="2" l="1"/>
  <c r="H98" i="2" l="1"/>
  <c r="I98" i="2"/>
  <c r="R9" i="2" l="1"/>
  <c r="P9" i="2"/>
  <c r="R8" i="2"/>
  <c r="P8" i="2"/>
  <c r="R7" i="2"/>
  <c r="P7" i="2"/>
  <c r="R6" i="2"/>
  <c r="P6" i="2"/>
  <c r="R5" i="2"/>
  <c r="P5" i="2"/>
  <c r="R4" i="2"/>
  <c r="G21" i="2" l="1"/>
  <c r="D129" i="2"/>
  <c r="C129" i="2"/>
  <c r="D128" i="2"/>
  <c r="C126" i="2"/>
  <c r="D107" i="2"/>
  <c r="C107" i="2"/>
  <c r="D106" i="2"/>
  <c r="G109" i="2"/>
  <c r="C118" i="2"/>
  <c r="D118" i="2"/>
  <c r="D117" i="2"/>
  <c r="G120" i="2"/>
  <c r="C115" i="2"/>
  <c r="C95" i="2"/>
  <c r="D95" i="2"/>
  <c r="C96" i="2"/>
  <c r="G98" i="2"/>
  <c r="C93" i="2"/>
  <c r="C84" i="2"/>
  <c r="G87" i="2"/>
  <c r="C82" i="2"/>
  <c r="C71" i="2"/>
  <c r="C60" i="2"/>
  <c r="G76" i="2"/>
  <c r="G65" i="2"/>
  <c r="C49" i="2"/>
  <c r="G54" i="2"/>
  <c r="G43" i="2"/>
  <c r="G32" i="2"/>
  <c r="I21" i="2" l="1"/>
  <c r="H21" i="2"/>
  <c r="I54" i="2"/>
  <c r="I131" i="2"/>
  <c r="H131" i="2"/>
  <c r="I109" i="2"/>
  <c r="H65" i="2"/>
  <c r="H109" i="2"/>
  <c r="H120" i="2"/>
  <c r="H43" i="2"/>
  <c r="I120" i="2"/>
  <c r="I87" i="2"/>
  <c r="H54" i="2"/>
  <c r="I76" i="2"/>
  <c r="H76" i="2"/>
  <c r="I65" i="2"/>
  <c r="I43" i="2"/>
  <c r="H32" i="2"/>
  <c r="I32" i="2"/>
  <c r="D30" i="1"/>
  <c r="E29" i="1"/>
  <c r="E30" i="1"/>
  <c r="H32" i="1"/>
  <c r="H15" i="1"/>
  <c r="H16" i="1"/>
  <c r="H17" i="1"/>
  <c r="H18" i="1"/>
  <c r="H19" i="1"/>
  <c r="H14" i="1"/>
  <c r="F16" i="1"/>
  <c r="F17" i="1"/>
  <c r="F18" i="1"/>
  <c r="F19" i="1"/>
  <c r="M21" i="1" s="1"/>
  <c r="F15" i="1"/>
  <c r="J32" i="1" l="1"/>
  <c r="I32" i="1"/>
</calcChain>
</file>

<file path=xl/sharedStrings.xml><?xml version="1.0" encoding="utf-8"?>
<sst xmlns="http://schemas.openxmlformats.org/spreadsheetml/2006/main" count="321" uniqueCount="48">
  <si>
    <t>Aktivität</t>
  </si>
  <si>
    <t>Kosten pro Tag</t>
  </si>
  <si>
    <t>Totalkosten</t>
  </si>
  <si>
    <t xml:space="preserve">A </t>
  </si>
  <si>
    <t>B</t>
  </si>
  <si>
    <t>C</t>
  </si>
  <si>
    <t>D</t>
  </si>
  <si>
    <t>E</t>
  </si>
  <si>
    <t>F</t>
  </si>
  <si>
    <t>Rohbau, Dach</t>
  </si>
  <si>
    <t>Fenster, Türen</t>
  </si>
  <si>
    <t>Dauer in Tagen</t>
  </si>
  <si>
    <t>Vorbereitungen, Bodenplatte</t>
  </si>
  <si>
    <t>Innenausbau</t>
  </si>
  <si>
    <t>Fertigstellungsarbeiten</t>
  </si>
  <si>
    <t>Stichtag Auswertung</t>
  </si>
  <si>
    <t xml:space="preserve">Aktivität </t>
  </si>
  <si>
    <t>Startdatum</t>
  </si>
  <si>
    <t>Enddatum</t>
  </si>
  <si>
    <t>Ist-Kosten</t>
  </si>
  <si>
    <t>Earned Value</t>
  </si>
  <si>
    <t>geplante Fertigstellung</t>
  </si>
  <si>
    <t>effektive Fertigstellung</t>
  </si>
  <si>
    <t>Kostenabweichung</t>
  </si>
  <si>
    <t>Zeitabweichung</t>
  </si>
  <si>
    <t>Zeiteffizienz-Index</t>
  </si>
  <si>
    <t>Kosteneffizienz-Index</t>
  </si>
  <si>
    <t>Total</t>
  </si>
  <si>
    <t>Formeln:</t>
  </si>
  <si>
    <t>Kosteneffizienz-Index = Earned Value / Ist-Kosten</t>
  </si>
  <si>
    <t>Kostenabweichung = Earned Value - Ist-Kosten</t>
  </si>
  <si>
    <t>Zeitabweichung = Earned Value - Plankosten</t>
  </si>
  <si>
    <t>Zeiteffizienz-Index = Earned Value / Plankosten</t>
  </si>
  <si>
    <t>Analyse bis Stichtag 8</t>
  </si>
  <si>
    <t>Analyse bis Stichtag</t>
  </si>
  <si>
    <t xml:space="preserve">Analyse bis Stichtag </t>
  </si>
  <si>
    <t>Installationen &amp; Anschlüsse</t>
  </si>
  <si>
    <t>Plankosten</t>
  </si>
  <si>
    <t>Interpretation?</t>
  </si>
  <si>
    <t>Estimate at Completion EAC = Istkosten zum Stichtag+ (Total Plankosten – Earned Value zum Stichtag) / 
(Kosteneffizienz * Zeiteffizienz)</t>
  </si>
  <si>
    <t>Variance at Completion VAC = EAC – Total Plankosten</t>
  </si>
  <si>
    <t>Estimate at Completion EAC</t>
  </si>
  <si>
    <t>Variance at Completion VAC</t>
  </si>
  <si>
    <t>Interpretation</t>
  </si>
  <si>
    <t>Waldhaus Bau AG - Aufgabe 1: Kennzahlen</t>
  </si>
  <si>
    <t>Sie sind bereits daran ein kleines Waldhaus zu bauen. Dafür haben Sie einen Projektplan erstellt und wollen nun am Stichtag Nr. 8, alle Kennzahlen analysieren. Dafür müssen Sie die in Gelb eingefärbten Zellen mittels Formeln ausfüllen, alles andere wird Ihnen direkt ausgerechnet. 
Zur Erinnerung: 
- Plankosten werden mit den Totalkosten und der geplanten Fertigstellungsprozent multipliziert.
- Earned Value wird mit den Kosten pro Tag und der effektiven Fertigstellungsprozent multipliziert.</t>
  </si>
  <si>
    <t>Sie sind bereits daran ein kleines Waldhaus zu bauen. Dafür haben Sie einen Projektplan erstellt und wollen nun bei jedem Stichtag die entsprechenden Werte analysieren. Dafür müssen Sie die in Gelb eingefärbten Zellen mit Formeln ausfüllen, alles andere wird Ihnen direkt ausgerechnet inkl. der Grafik (Earned Value Analyse). Kleiner Typ: Mit Zellenfixierung und anschliessend mit "Copy + Paste" arbeiten. 
Zur Erinnerung: 
- Plankosten werden mit den Totalkosten und der geplanten Fertigstellungsprozent multipliziert.
- Earned Value wird mit den Kosten pro Tag und der effektiven Fertigstellungsprozent multipliziert.</t>
  </si>
  <si>
    <t>Waldhaus Bau AG - Aufgabe: EVA Grafik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</si>
</sst>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u/>
      <sz val="11"/>
      <color theme="1"/>
      <name val="Calibri"/>
      <family val="2"/>
      <scheme val="minor"/>
    </font>
  </fonts>
  <fills count="3">
    <fill>
      <patternFill patternType="none"/>
    </fill>
    <fill>
      <patternFill patternType="gray125"/>
    </fill>
    <fill>
      <patternFill patternType="solid">
        <fgColor rgb="FFFFFF99"/>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3" fontId="0" fillId="0" borderId="0" xfId="0" applyNumberFormat="1"/>
    <xf numFmtId="3" fontId="2" fillId="0" borderId="0" xfId="0" applyNumberFormat="1" applyFont="1"/>
    <xf numFmtId="14" fontId="0" fillId="0" borderId="0" xfId="0" applyNumberFormat="1"/>
    <xf numFmtId="9" fontId="0" fillId="0" borderId="0" xfId="1" applyFont="1"/>
    <xf numFmtId="0" fontId="0" fillId="0" borderId="0" xfId="0" applyAlignment="1">
      <alignment vertical="top" wrapText="1"/>
    </xf>
    <xf numFmtId="0" fontId="2" fillId="0" borderId="0" xfId="0" applyFont="1"/>
    <xf numFmtId="3" fontId="0" fillId="0" borderId="0" xfId="0" applyNumberFormat="1" applyFill="1"/>
    <xf numFmtId="0" fontId="0" fillId="0" borderId="0" xfId="0" applyFill="1" applyAlignment="1">
      <alignment vertical="top" wrapText="1"/>
    </xf>
    <xf numFmtId="0" fontId="0" fillId="0" borderId="0" xfId="0" applyFill="1"/>
    <xf numFmtId="0" fontId="3" fillId="0" borderId="0" xfId="0" applyFont="1"/>
    <xf numFmtId="0" fontId="4" fillId="0" borderId="0" xfId="0" applyFont="1"/>
    <xf numFmtId="3" fontId="0" fillId="2" borderId="0" xfId="0" applyNumberFormat="1" applyFill="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4"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6" xfId="0" applyBorder="1"/>
    <xf numFmtId="0" fontId="0" fillId="0" borderId="7" xfId="0" applyBorder="1"/>
    <xf numFmtId="0" fontId="0" fillId="0" borderId="8" xfId="0" applyBorder="1"/>
    <xf numFmtId="0" fontId="2" fillId="0" borderId="0" xfId="0" applyFont="1" applyBorder="1"/>
    <xf numFmtId="0" fontId="0" fillId="2" borderId="0" xfId="0" applyFill="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cellXfs>
  <cellStyles count="2">
    <cellStyle name="Prozent" xfId="1" builtinId="5"/>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Projetkplan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1749781277340335"/>
          <c:y val="0.11258878354491403"/>
          <c:w val="0.84083552055993005"/>
          <c:h val="0.81437147424241141"/>
        </c:manualLayout>
      </c:layout>
      <c:barChart>
        <c:barDir val="bar"/>
        <c:grouping val="stacked"/>
        <c:varyColors val="0"/>
        <c:ser>
          <c:idx val="0"/>
          <c:order val="0"/>
          <c:tx>
            <c:strRef>
              <c:f>'Aufgabe 1 Kennzahlen'!$L$13</c:f>
              <c:strCache>
                <c:ptCount val="1"/>
              </c:strCache>
            </c:strRef>
          </c:tx>
          <c:spPr>
            <a:noFill/>
            <a:ln>
              <a:noFill/>
            </a:ln>
            <a:effectLst/>
          </c:spPr>
          <c:invertIfNegative val="0"/>
          <c:cat>
            <c:strRef>
              <c:f>'Aufgabe 1 Kennzahlen'!$D$14:$D$19</c:f>
              <c:strCache>
                <c:ptCount val="6"/>
                <c:pt idx="0">
                  <c:v>A </c:v>
                </c:pt>
                <c:pt idx="1">
                  <c:v>B</c:v>
                </c:pt>
                <c:pt idx="2">
                  <c:v>C</c:v>
                </c:pt>
                <c:pt idx="3">
                  <c:v>D</c:v>
                </c:pt>
                <c:pt idx="4">
                  <c:v>E</c:v>
                </c:pt>
                <c:pt idx="5">
                  <c:v>F</c:v>
                </c:pt>
              </c:strCache>
            </c:strRef>
          </c:cat>
          <c:val>
            <c:numRef>
              <c:f>'Aufgabe 1 Kennzahlen'!$E$14:$E$19</c:f>
              <c:numCache>
                <c:formatCode>m/d/yyyy</c:formatCode>
                <c:ptCount val="6"/>
                <c:pt idx="0">
                  <c:v>43831</c:v>
                </c:pt>
                <c:pt idx="1">
                  <c:v>43833</c:v>
                </c:pt>
                <c:pt idx="2">
                  <c:v>43835</c:v>
                </c:pt>
                <c:pt idx="3">
                  <c:v>43836</c:v>
                </c:pt>
                <c:pt idx="4">
                  <c:v>43837</c:v>
                </c:pt>
                <c:pt idx="5">
                  <c:v>43839</c:v>
                </c:pt>
              </c:numCache>
            </c:numRef>
          </c:val>
          <c:extLst>
            <c:ext xmlns:c16="http://schemas.microsoft.com/office/drawing/2014/chart" uri="{C3380CC4-5D6E-409C-BE32-E72D297353CC}">
              <c16:uniqueId val="{00000000-4A39-46A6-83A7-44EE075E824D}"/>
            </c:ext>
          </c:extLst>
        </c:ser>
        <c:ser>
          <c:idx val="1"/>
          <c:order val="1"/>
          <c:tx>
            <c:strRef>
              <c:f>'Aufgabe 1 Kennzahlen'!$N$13</c:f>
              <c:strCache>
                <c:ptCount val="1"/>
              </c:strCache>
            </c:strRef>
          </c:tx>
          <c:spPr>
            <a:solidFill>
              <a:schemeClr val="accent4">
                <a:lumMod val="60000"/>
                <a:lumOff val="40000"/>
              </a:schemeClr>
            </a:solidFill>
            <a:ln>
              <a:noFill/>
            </a:ln>
            <a:effectLst/>
          </c:spPr>
          <c:invertIfNegative val="0"/>
          <c:cat>
            <c:strRef>
              <c:f>'Aufgabe 1 Kennzahlen'!$D$14:$D$19</c:f>
              <c:strCache>
                <c:ptCount val="6"/>
                <c:pt idx="0">
                  <c:v>A </c:v>
                </c:pt>
                <c:pt idx="1">
                  <c:v>B</c:v>
                </c:pt>
                <c:pt idx="2">
                  <c:v>C</c:v>
                </c:pt>
                <c:pt idx="3">
                  <c:v>D</c:v>
                </c:pt>
                <c:pt idx="4">
                  <c:v>E</c:v>
                </c:pt>
                <c:pt idx="5">
                  <c:v>F</c:v>
                </c:pt>
              </c:strCache>
            </c:strRef>
          </c:cat>
          <c:val>
            <c:numRef>
              <c:f>'Aufgabe 1 Kennzahlen'!$G$14:$G$19</c:f>
              <c:numCache>
                <c:formatCode>General</c:formatCode>
                <c:ptCount val="6"/>
                <c:pt idx="0">
                  <c:v>2</c:v>
                </c:pt>
                <c:pt idx="1">
                  <c:v>3</c:v>
                </c:pt>
                <c:pt idx="2">
                  <c:v>2</c:v>
                </c:pt>
                <c:pt idx="3">
                  <c:v>3</c:v>
                </c:pt>
                <c:pt idx="4">
                  <c:v>3</c:v>
                </c:pt>
                <c:pt idx="5">
                  <c:v>2</c:v>
                </c:pt>
              </c:numCache>
            </c:numRef>
          </c:val>
          <c:extLst>
            <c:ext xmlns:c16="http://schemas.microsoft.com/office/drawing/2014/chart" uri="{C3380CC4-5D6E-409C-BE32-E72D297353CC}">
              <c16:uniqueId val="{00000001-4A39-46A6-83A7-44EE075E824D}"/>
            </c:ext>
          </c:extLst>
        </c:ser>
        <c:dLbls>
          <c:showLegendKey val="0"/>
          <c:showVal val="0"/>
          <c:showCatName val="0"/>
          <c:showSerName val="0"/>
          <c:showPercent val="0"/>
          <c:showBubbleSize val="0"/>
        </c:dLbls>
        <c:gapWidth val="150"/>
        <c:overlap val="100"/>
        <c:axId val="900352896"/>
        <c:axId val="903291920"/>
      </c:barChart>
      <c:catAx>
        <c:axId val="900352896"/>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Aktivität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03291920"/>
        <c:crosses val="autoZero"/>
        <c:auto val="1"/>
        <c:lblAlgn val="ctr"/>
        <c:lblOffset val="100"/>
        <c:noMultiLvlLbl val="0"/>
      </c:catAx>
      <c:valAx>
        <c:axId val="903291920"/>
        <c:scaling>
          <c:orientation val="minMax"/>
          <c:max val="43841"/>
          <c:min val="43831"/>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Tage</a:t>
                </a:r>
              </a:p>
            </c:rich>
          </c:tx>
          <c:layout>
            <c:manualLayout>
              <c:xMode val="edge"/>
              <c:yMode val="edge"/>
              <c:x val="0.46197790901137359"/>
              <c:y val="0.925925925925925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1" sourceLinked="0"/>
        <c:majorTickMark val="out"/>
        <c:minorTickMark val="none"/>
        <c:tickLblPos val="nextTo"/>
        <c:crossAx val="900352896"/>
        <c:crosses val="max"/>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Earned</a:t>
            </a:r>
            <a:r>
              <a:rPr lang="de-CH" baseline="0"/>
              <a:t> Value Analyse</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lineMarker"/>
        <c:varyColors val="0"/>
        <c:ser>
          <c:idx val="0"/>
          <c:order val="0"/>
          <c:tx>
            <c:strRef>
              <c:f>'Aufgabe 2 EVA Grafik'!$G$14</c:f>
              <c:strCache>
                <c:ptCount val="1"/>
                <c:pt idx="0">
                  <c:v>Ist-Kosten</c:v>
                </c:pt>
              </c:strCache>
            </c:strRef>
          </c:tx>
          <c:spPr>
            <a:ln w="28575" cap="rnd">
              <a:solidFill>
                <a:schemeClr val="accent1"/>
              </a:solidFill>
              <a:round/>
            </a:ln>
            <a:effectLst/>
          </c:spPr>
          <c:marker>
            <c:symbol val="circle"/>
            <c:size val="5"/>
            <c:spPr>
              <a:solidFill>
                <a:schemeClr val="accent1"/>
              </a:solidFill>
              <a:ln w="0">
                <a:solidFill>
                  <a:schemeClr val="accent1"/>
                </a:solidFill>
              </a:ln>
              <a:effectLst/>
            </c:spPr>
          </c:marker>
          <c:dPt>
            <c:idx val="8"/>
            <c:marker>
              <c:symbol val="circle"/>
              <c:size val="5"/>
              <c:spPr>
                <a:solidFill>
                  <a:schemeClr val="accent1"/>
                </a:solidFill>
                <a:ln w="0">
                  <a:solidFill>
                    <a:schemeClr val="accent1"/>
                  </a:solidFill>
                </a:ln>
                <a:effectLst/>
              </c:spPr>
            </c:marker>
            <c:bubble3D val="0"/>
            <c:spPr>
              <a:ln w="28575" cap="rnd">
                <a:solidFill>
                  <a:schemeClr val="accent1"/>
                </a:solidFill>
                <a:round/>
              </a:ln>
              <a:effectLst/>
            </c:spPr>
            <c:extLst>
              <c:ext xmlns:c16="http://schemas.microsoft.com/office/drawing/2014/chart" uri="{C3380CC4-5D6E-409C-BE32-E72D297353CC}">
                <c16:uniqueId val="{00000001-1E48-42CA-BDBD-00EA038B2DD7}"/>
              </c:ext>
            </c:extLst>
          </c:dPt>
          <c:xVal>
            <c:numRef>
              <c:f>'Aufgabe 2 EVA Grafik'!$Z$15:$Z$23</c:f>
              <c:numCache>
                <c:formatCode>General</c:formatCode>
                <c:ptCount val="9"/>
                <c:pt idx="0">
                  <c:v>0</c:v>
                </c:pt>
                <c:pt idx="1">
                  <c:v>1</c:v>
                </c:pt>
                <c:pt idx="2">
                  <c:v>2</c:v>
                </c:pt>
                <c:pt idx="3">
                  <c:v>3</c:v>
                </c:pt>
                <c:pt idx="4">
                  <c:v>4</c:v>
                </c:pt>
                <c:pt idx="5">
                  <c:v>5</c:v>
                </c:pt>
                <c:pt idx="6">
                  <c:v>6</c:v>
                </c:pt>
                <c:pt idx="7">
                  <c:v>7</c:v>
                </c:pt>
                <c:pt idx="8">
                  <c:v>8</c:v>
                </c:pt>
              </c:numCache>
            </c:numRef>
          </c:xVal>
          <c:yVal>
            <c:numRef>
              <c:f>('Aufgabe 2 EVA Grafik'!$G$21,'Aufgabe 2 EVA Grafik'!$G$32,'Aufgabe 2 EVA Grafik'!$G$43,'Aufgabe 2 EVA Grafik'!$G$54,'Aufgabe 2 EVA Grafik'!$G$65,'Aufgabe 2 EVA Grafik'!$G$76,'Aufgabe 2 EVA Grafik'!$G$87,'Aufgabe 2 EVA Grafik'!$G$98,'Aufgabe 2 EVA Grafik'!$G$109)</c:f>
              <c:numCache>
                <c:formatCode>#,##0</c:formatCode>
                <c:ptCount val="9"/>
                <c:pt idx="0">
                  <c:v>0</c:v>
                </c:pt>
                <c:pt idx="1">
                  <c:v>10000</c:v>
                </c:pt>
                <c:pt idx="2">
                  <c:v>18000</c:v>
                </c:pt>
                <c:pt idx="3">
                  <c:v>22000</c:v>
                </c:pt>
                <c:pt idx="4">
                  <c:v>43000</c:v>
                </c:pt>
                <c:pt idx="5">
                  <c:v>52000</c:v>
                </c:pt>
                <c:pt idx="6">
                  <c:v>53000</c:v>
                </c:pt>
                <c:pt idx="7">
                  <c:v>55000</c:v>
                </c:pt>
                <c:pt idx="8">
                  <c:v>66500</c:v>
                </c:pt>
              </c:numCache>
            </c:numRef>
          </c:yVal>
          <c:smooth val="0"/>
          <c:extLst>
            <c:ext xmlns:c16="http://schemas.microsoft.com/office/drawing/2014/chart" uri="{C3380CC4-5D6E-409C-BE32-E72D297353CC}">
              <c16:uniqueId val="{00000002-AC26-4A5B-ADAD-E57A4F02894B}"/>
            </c:ext>
          </c:extLst>
        </c:ser>
        <c:ser>
          <c:idx val="1"/>
          <c:order val="1"/>
          <c:tx>
            <c:strRef>
              <c:f>'Aufgabe 2 EVA Grafik'!$H$14</c:f>
              <c:strCache>
                <c:ptCount val="1"/>
                <c:pt idx="0">
                  <c:v>Plankosten</c:v>
                </c:pt>
              </c:strCache>
            </c:strRef>
          </c:tx>
          <c:spPr>
            <a:ln w="28575" cap="rnd">
              <a:solidFill>
                <a:srgbClr val="002060">
                  <a:alpha val="93000"/>
                </a:srgbClr>
              </a:solidFill>
              <a:round/>
            </a:ln>
            <a:effectLst/>
          </c:spPr>
          <c:marker>
            <c:symbol val="circle"/>
            <c:size val="5"/>
            <c:spPr>
              <a:solidFill>
                <a:srgbClr val="002060"/>
              </a:solidFill>
              <a:ln w="0">
                <a:solidFill>
                  <a:srgbClr val="002060"/>
                </a:solidFill>
              </a:ln>
              <a:effectLst/>
            </c:spPr>
          </c:marker>
          <c:xVal>
            <c:numRef>
              <c:f>'Aufgabe 2 EVA Grafik'!$Z$15:$Z$25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('Aufgabe 2 EVA Grafik'!$H$21,'Aufgabe 2 EVA Grafik'!$H$32,'Aufgabe 2 EVA Grafik'!$H$43,'Aufgabe 2 EVA Grafik'!$H$54,'Aufgabe 2 EVA Grafik'!$H$65,'Aufgabe 2 EVA Grafik'!$H$76,'Aufgabe 2 EVA Grafik'!$H$87,'Aufgabe 2 EVA Grafik'!$H$98,'Aufgabe 2 EVA Grafik'!$H$109,'Aufgabe 2 EVA Grafik'!$H$120,'Aufgabe 2 EVA Grafik'!$H$131)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6="http://schemas.microsoft.com/office/drawing/2014/chart" uri="{C3380CC4-5D6E-409C-BE32-E72D297353CC}">
              <c16:uniqueId val="{00000003-AC26-4A5B-ADAD-E57A4F02894B}"/>
            </c:ext>
          </c:extLst>
        </c:ser>
        <c:ser>
          <c:idx val="2"/>
          <c:order val="2"/>
          <c:tx>
            <c:strRef>
              <c:f>'Aufgabe 2 EVA Grafik'!$I$14</c:f>
              <c:strCache>
                <c:ptCount val="1"/>
                <c:pt idx="0">
                  <c:v>Earned Value</c:v>
                </c:pt>
              </c:strCache>
            </c:strRef>
          </c:tx>
          <c:spPr>
            <a:ln w="28575" cap="rnd">
              <a:solidFill>
                <a:srgbClr val="00B0F0"/>
              </a:solidFill>
              <a:round/>
            </a:ln>
            <a:effectLst/>
          </c:spPr>
          <c:marker>
            <c:symbol val="circle"/>
            <c:size val="5"/>
            <c:spPr>
              <a:solidFill>
                <a:srgbClr val="00B0F0"/>
              </a:solidFill>
              <a:ln w="0">
                <a:solidFill>
                  <a:srgbClr val="00B0F0"/>
                </a:solidFill>
              </a:ln>
              <a:effectLst/>
            </c:spPr>
          </c:marker>
          <c:xVal>
            <c:numRef>
              <c:f>'Aufgabe 2 EVA Grafik'!$Z$15:$Z$23</c:f>
              <c:numCache>
                <c:formatCode>General</c:formatCode>
                <c:ptCount val="9"/>
                <c:pt idx="0">
                  <c:v>0</c:v>
                </c:pt>
                <c:pt idx="1">
                  <c:v>1</c:v>
                </c:pt>
                <c:pt idx="2">
                  <c:v>2</c:v>
                </c:pt>
                <c:pt idx="3">
                  <c:v>3</c:v>
                </c:pt>
                <c:pt idx="4">
                  <c:v>4</c:v>
                </c:pt>
                <c:pt idx="5">
                  <c:v>5</c:v>
                </c:pt>
                <c:pt idx="6">
                  <c:v>6</c:v>
                </c:pt>
                <c:pt idx="7">
                  <c:v>7</c:v>
                </c:pt>
                <c:pt idx="8">
                  <c:v>8</c:v>
                </c:pt>
              </c:numCache>
            </c:numRef>
          </c:xVal>
          <c:yVal>
            <c:numRef>
              <c:f>('Aufgabe 2 EVA Grafik'!$I$21,'Aufgabe 2 EVA Grafik'!$I$32,'Aufgabe 2 EVA Grafik'!$I$43,'Aufgabe 2 EVA Grafik'!$I$54,'Aufgabe 2 EVA Grafik'!$I$65,'Aufgabe 2 EVA Grafik'!$I$76,'Aufgabe 2 EVA Grafik'!$I$87,'Aufgabe 2 EVA Grafik'!$I$98,'Aufgabe 2 EVA Grafik'!$I$109)</c:f>
              <c:numCache>
                <c:formatCode>#,##0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04-AC26-4A5B-ADAD-E57A4F02894B}"/>
            </c:ext>
          </c:extLst>
        </c:ser>
        <c:ser>
          <c:idx val="3"/>
          <c:order val="3"/>
          <c:tx>
            <c:v>Ist-Kosten Forecast</c:v>
          </c:tx>
          <c:spPr>
            <a:ln w="28575" cap="rnd">
              <a:solidFill>
                <a:schemeClr val="accent1"/>
              </a:solidFill>
              <a:prstDash val="sysDot"/>
              <a:round/>
            </a:ln>
            <a:effectLst/>
          </c:spPr>
          <c:marker>
            <c:symbol val="circle"/>
            <c:size val="5"/>
            <c:spPr>
              <a:solidFill>
                <a:srgbClr val="0070C0"/>
              </a:solidFill>
              <a:ln w="0">
                <a:solidFill>
                  <a:srgbClr val="0070C0"/>
                </a:solidFill>
              </a:ln>
              <a:effectLst/>
            </c:spPr>
          </c:marker>
          <c:xVal>
            <c:numRef>
              <c:f>'Aufgabe 2 EVA Grafik'!$Z$23:$Z$25</c:f>
              <c:numCache>
                <c:formatCode>General</c:formatCode>
                <c:ptCount val="3"/>
                <c:pt idx="0">
                  <c:v>8</c:v>
                </c:pt>
                <c:pt idx="1">
                  <c:v>9</c:v>
                </c:pt>
                <c:pt idx="2">
                  <c:v>10</c:v>
                </c:pt>
              </c:numCache>
            </c:numRef>
          </c:xVal>
          <c:yVal>
            <c:numRef>
              <c:f>('Aufgabe 2 EVA Grafik'!$G$109,'Aufgabe 2 EVA Grafik'!$G$120,'Aufgabe 2 EVA Grafik'!$G$131)</c:f>
              <c:numCache>
                <c:formatCode>#,##0</c:formatCode>
                <c:ptCount val="3"/>
                <c:pt idx="0">
                  <c:v>66500</c:v>
                </c:pt>
                <c:pt idx="1">
                  <c:v>87500</c:v>
                </c:pt>
                <c:pt idx="2">
                  <c:v>0</c:v>
                </c:pt>
              </c:numCache>
            </c:numRef>
          </c:yVal>
          <c:smooth val="0"/>
          <c:extLst>
            <c:ext xmlns:c16="http://schemas.microsoft.com/office/drawing/2014/chart" uri="{C3380CC4-5D6E-409C-BE32-E72D297353CC}">
              <c16:uniqueId val="{00000005-AC26-4A5B-ADAD-E57A4F02894B}"/>
            </c:ext>
          </c:extLst>
        </c:ser>
        <c:ser>
          <c:idx val="5"/>
          <c:order val="4"/>
          <c:tx>
            <c:v>Earned Value Forecast</c:v>
          </c:tx>
          <c:spPr>
            <a:ln w="28575" cap="rnd">
              <a:solidFill>
                <a:srgbClr val="00B0F0"/>
              </a:solidFill>
              <a:prstDash val="sysDot"/>
              <a:round/>
            </a:ln>
            <a:effectLst/>
          </c:spPr>
          <c:marker>
            <c:symbol val="circle"/>
            <c:size val="5"/>
            <c:spPr>
              <a:solidFill>
                <a:srgbClr val="00B0F0"/>
              </a:solidFill>
              <a:ln w="0">
                <a:solidFill>
                  <a:srgbClr val="00B0F0"/>
                </a:solidFill>
              </a:ln>
              <a:effectLst/>
            </c:spPr>
          </c:marker>
          <c:xVal>
            <c:numRef>
              <c:f>'Aufgabe 2 EVA Grafik'!$Z$23:$Z$25</c:f>
              <c:numCache>
                <c:formatCode>General</c:formatCode>
                <c:ptCount val="3"/>
                <c:pt idx="0">
                  <c:v>8</c:v>
                </c:pt>
                <c:pt idx="1">
                  <c:v>9</c:v>
                </c:pt>
                <c:pt idx="2">
                  <c:v>10</c:v>
                </c:pt>
              </c:numCache>
            </c:numRef>
          </c:xVal>
          <c:yVal>
            <c:numRef>
              <c:f>('Aufgabe 2 EVA Grafik'!$I$109,'Aufgabe 2 EVA Grafik'!$I$120,'Aufgabe 2 EVA Grafik'!$I$131)</c:f>
              <c:numCache>
                <c:formatCode>#,##0</c:formatCode>
                <c:ptCount val="3"/>
                <c:pt idx="0">
                  <c:v>0</c:v>
                </c:pt>
                <c:pt idx="1">
                  <c:v>0</c:v>
                </c:pt>
                <c:pt idx="2">
                  <c:v>0</c:v>
                </c:pt>
              </c:numCache>
            </c:numRef>
          </c:yVal>
          <c:smooth val="0"/>
          <c:extLst>
            <c:ext xmlns:c16="http://schemas.microsoft.com/office/drawing/2014/chart" uri="{C3380CC4-5D6E-409C-BE32-E72D297353CC}">
              <c16:uniqueId val="{00000007-AC26-4A5B-ADAD-E57A4F02894B}"/>
            </c:ext>
          </c:extLst>
        </c:ser>
        <c:dLbls>
          <c:showLegendKey val="0"/>
          <c:showVal val="0"/>
          <c:showCatName val="0"/>
          <c:showSerName val="0"/>
          <c:showPercent val="0"/>
          <c:showBubbleSize val="0"/>
        </c:dLbls>
        <c:axId val="1913938559"/>
        <c:axId val="147636255"/>
        <c:extLst/>
      </c:scatterChart>
      <c:valAx>
        <c:axId val="1913938559"/>
        <c:scaling>
          <c:orientation val="minMax"/>
          <c:max val="1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636255"/>
        <c:crosses val="autoZero"/>
        <c:crossBetween val="midCat"/>
        <c:majorUnit val="1"/>
      </c:valAx>
      <c:valAx>
        <c:axId val="147636255"/>
        <c:scaling>
          <c:orientation val="minMax"/>
          <c:max val="1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9385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231775</xdr:colOff>
      <xdr:row>5</xdr:row>
      <xdr:rowOff>81643</xdr:rowOff>
    </xdr:from>
    <xdr:to>
      <xdr:col>16</xdr:col>
      <xdr:colOff>569044</xdr:colOff>
      <xdr:row>22</xdr:row>
      <xdr:rowOff>145974</xdr:rowOff>
    </xdr:to>
    <xdr:grpSp>
      <xdr:nvGrpSpPr>
        <xdr:cNvPr id="3" name="Gruppieren 2">
          <a:extLst>
            <a:ext uri="{FF2B5EF4-FFF2-40B4-BE49-F238E27FC236}">
              <a16:creationId xmlns:a16="http://schemas.microsoft.com/office/drawing/2014/main" id="{CA1A10FD-38D9-4E06-A7F6-C329A4AD1AD3}"/>
            </a:ext>
          </a:extLst>
        </xdr:cNvPr>
        <xdr:cNvGrpSpPr/>
      </xdr:nvGrpSpPr>
      <xdr:grpSpPr>
        <a:xfrm>
          <a:off x="7797346" y="1070429"/>
          <a:ext cx="4909269" cy="3339116"/>
          <a:chOff x="7089775" y="53974"/>
          <a:chExt cx="4572000" cy="3232150"/>
        </a:xfrm>
      </xdr:grpSpPr>
      <xdr:graphicFrame macro="">
        <xdr:nvGraphicFramePr>
          <xdr:cNvPr id="4" name="Diagramm 3">
            <a:extLst>
              <a:ext uri="{FF2B5EF4-FFF2-40B4-BE49-F238E27FC236}">
                <a16:creationId xmlns:a16="http://schemas.microsoft.com/office/drawing/2014/main" id="{C930AA6D-AE61-440E-8ECB-8D5D04636000}"/>
              </a:ext>
            </a:extLst>
          </xdr:cNvPr>
          <xdr:cNvGraphicFramePr/>
        </xdr:nvGraphicFramePr>
        <xdr:xfrm>
          <a:off x="7089775" y="53974"/>
          <a:ext cx="4572000" cy="323215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2" name="Gruppieren 1">
            <a:extLst>
              <a:ext uri="{FF2B5EF4-FFF2-40B4-BE49-F238E27FC236}">
                <a16:creationId xmlns:a16="http://schemas.microsoft.com/office/drawing/2014/main" id="{0336A208-7E91-438B-9775-2BB46F07C188}"/>
              </a:ext>
            </a:extLst>
          </xdr:cNvPr>
          <xdr:cNvGrpSpPr/>
        </xdr:nvGrpSpPr>
        <xdr:grpSpPr>
          <a:xfrm>
            <a:off x="10687050" y="342900"/>
            <a:ext cx="854790" cy="2822575"/>
            <a:chOff x="10687050" y="342900"/>
            <a:chExt cx="854790" cy="2822575"/>
          </a:xfrm>
        </xdr:grpSpPr>
        <xdr:cxnSp macro="">
          <xdr:nvCxnSpPr>
            <xdr:cNvPr id="6" name="Gerader Verbinder 5">
              <a:extLst>
                <a:ext uri="{FF2B5EF4-FFF2-40B4-BE49-F238E27FC236}">
                  <a16:creationId xmlns:a16="http://schemas.microsoft.com/office/drawing/2014/main" id="{85811E9D-3A28-4E15-8BB6-0BA914006C46}"/>
                </a:ext>
                <a:ext uri="{C183D7F6-B498-43B3-948B-1728B52AA6E4}">
                  <adec:decorative xmlns:adec="http://schemas.microsoft.com/office/drawing/2017/decorative" val="0"/>
                </a:ext>
              </a:extLst>
            </xdr:cNvPr>
            <xdr:cNvCxnSpPr/>
          </xdr:nvCxnSpPr>
          <xdr:spPr>
            <a:xfrm>
              <a:off x="10687050" y="342900"/>
              <a:ext cx="6350" cy="282257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7" name="Textfeld 6">
              <a:extLst>
                <a:ext uri="{FF2B5EF4-FFF2-40B4-BE49-F238E27FC236}">
                  <a16:creationId xmlns:a16="http://schemas.microsoft.com/office/drawing/2014/main" id="{3C0CB213-6816-4C76-B572-2DA981812AB8}"/>
                </a:ext>
              </a:extLst>
            </xdr:cNvPr>
            <xdr:cNvSpPr txBox="1"/>
          </xdr:nvSpPr>
          <xdr:spPr>
            <a:xfrm>
              <a:off x="10699749" y="349250"/>
              <a:ext cx="842091" cy="5651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Stichtag</a:t>
              </a:r>
              <a:r>
                <a:rPr lang="de-CH" sz="1100" baseline="0"/>
                <a:t> (8 von 10)</a:t>
              </a:r>
              <a:endParaRPr lang="de-CH" sz="1100"/>
            </a:p>
          </xdr:txBody>
        </xdr:sp>
      </xdr:grpSp>
    </xdr:grpSp>
    <xdr:clientData/>
  </xdr:twoCellAnchor>
  <xdr:twoCellAnchor editAs="oneCell">
    <xdr:from>
      <xdr:col>17</xdr:col>
      <xdr:colOff>0</xdr:colOff>
      <xdr:row>5</xdr:row>
      <xdr:rowOff>81643</xdr:rowOff>
    </xdr:from>
    <xdr:to>
      <xdr:col>23</xdr:col>
      <xdr:colOff>292673</xdr:colOff>
      <xdr:row>22</xdr:row>
      <xdr:rowOff>154216</xdr:rowOff>
    </xdr:to>
    <xdr:pic>
      <xdr:nvPicPr>
        <xdr:cNvPr id="5" name="Grafik 4">
          <a:extLst>
            <a:ext uri="{FF2B5EF4-FFF2-40B4-BE49-F238E27FC236}">
              <a16:creationId xmlns:a16="http://schemas.microsoft.com/office/drawing/2014/main" id="{D6F7FE40-8B03-4DC8-8F4C-697DE1A24F89}"/>
            </a:ext>
          </a:extLst>
        </xdr:cNvPr>
        <xdr:cNvPicPr>
          <a:picLocks noChangeAspect="1"/>
        </xdr:cNvPicPr>
      </xdr:nvPicPr>
      <xdr:blipFill>
        <a:blip xmlns:r="http://schemas.openxmlformats.org/officeDocument/2006/relationships" r:embed="rId2"/>
        <a:stretch>
          <a:fillRect/>
        </a:stretch>
      </xdr:blipFill>
      <xdr:spPr>
        <a:xfrm>
          <a:off x="12899571" y="1070429"/>
          <a:ext cx="4864673" cy="3347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585106</xdr:colOff>
      <xdr:row>13</xdr:row>
      <xdr:rowOff>540656</xdr:rowOff>
    </xdr:from>
    <xdr:to>
      <xdr:col>17</xdr:col>
      <xdr:colOff>357413</xdr:colOff>
      <xdr:row>31</xdr:row>
      <xdr:rowOff>19956</xdr:rowOff>
    </xdr:to>
    <xdr:graphicFrame macro="">
      <xdr:nvGraphicFramePr>
        <xdr:cNvPr id="7" name="Diagramm 6">
          <a:extLst>
            <a:ext uri="{FF2B5EF4-FFF2-40B4-BE49-F238E27FC236}">
              <a16:creationId xmlns:a16="http://schemas.microsoft.com/office/drawing/2014/main" id="{D6CD99B5-35CC-4D14-97FC-96A38451AC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571497</xdr:colOff>
      <xdr:row>32</xdr:row>
      <xdr:rowOff>117928</xdr:rowOff>
    </xdr:from>
    <xdr:to>
      <xdr:col>17</xdr:col>
      <xdr:colOff>363343</xdr:colOff>
      <xdr:row>47</xdr:row>
      <xdr:rowOff>145142</xdr:rowOff>
    </xdr:to>
    <xdr:pic>
      <xdr:nvPicPr>
        <xdr:cNvPr id="15" name="Grafik 14">
          <a:extLst>
            <a:ext uri="{FF2B5EF4-FFF2-40B4-BE49-F238E27FC236}">
              <a16:creationId xmlns:a16="http://schemas.microsoft.com/office/drawing/2014/main" id="{CE233CD5-CE99-43AA-9E23-2DF736A8C32F}"/>
            </a:ext>
          </a:extLst>
        </xdr:cNvPr>
        <xdr:cNvPicPr>
          <a:picLocks noChangeAspect="1"/>
        </xdr:cNvPicPr>
      </xdr:nvPicPr>
      <xdr:blipFill>
        <a:blip xmlns:r="http://schemas.openxmlformats.org/officeDocument/2006/relationships" r:embed="rId2"/>
        <a:stretch>
          <a:fillRect/>
        </a:stretch>
      </xdr:blipFill>
      <xdr:spPr>
        <a:xfrm>
          <a:off x="8191497" y="6939642"/>
          <a:ext cx="5125846" cy="3492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1B1F-687D-4052-BCB0-4774CC39E81B}">
  <dimension ref="B2:V47"/>
  <sheetViews>
    <sheetView showGridLines="0" tabSelected="1" zoomScale="70" zoomScaleNormal="70" workbookViewId="0">
      <selection activeCell="I27" sqref="I27"/>
    </sheetView>
  </sheetViews>
  <sheetFormatPr baseColWidth="10" defaultRowHeight="14.5" x14ac:dyDescent="0.35"/>
  <cols>
    <col min="1" max="1" width="7.36328125" customWidth="1"/>
    <col min="2" max="2" width="13.6328125" customWidth="1"/>
  </cols>
  <sheetData>
    <row r="2" spans="2:10" ht="21" x14ac:dyDescent="0.5">
      <c r="B2" s="10" t="s">
        <v>44</v>
      </c>
    </row>
    <row r="3" spans="2:10" x14ac:dyDescent="0.35">
      <c r="B3" s="28" t="s">
        <v>45</v>
      </c>
      <c r="C3" s="28"/>
      <c r="D3" s="28"/>
      <c r="E3" s="28"/>
      <c r="F3" s="28"/>
      <c r="G3" s="28"/>
      <c r="H3" s="28"/>
      <c r="I3" s="28"/>
      <c r="J3" s="28"/>
    </row>
    <row r="4" spans="2:10" x14ac:dyDescent="0.35">
      <c r="B4" s="28"/>
      <c r="C4" s="28"/>
      <c r="D4" s="28"/>
      <c r="E4" s="28"/>
      <c r="F4" s="28"/>
      <c r="G4" s="28"/>
      <c r="H4" s="28"/>
      <c r="I4" s="28"/>
      <c r="J4" s="28"/>
    </row>
    <row r="5" spans="2:10" x14ac:dyDescent="0.35">
      <c r="B5" s="28"/>
      <c r="C5" s="28"/>
      <c r="D5" s="28"/>
      <c r="E5" s="28"/>
      <c r="F5" s="28"/>
      <c r="G5" s="28"/>
      <c r="H5" s="28"/>
      <c r="I5" s="28"/>
      <c r="J5" s="28"/>
    </row>
    <row r="6" spans="2:10" x14ac:dyDescent="0.35">
      <c r="B6" s="28"/>
      <c r="C6" s="28"/>
      <c r="D6" s="28"/>
      <c r="E6" s="28"/>
      <c r="F6" s="28"/>
      <c r="G6" s="28"/>
      <c r="H6" s="28"/>
      <c r="I6" s="28"/>
      <c r="J6" s="28"/>
    </row>
    <row r="7" spans="2:10" x14ac:dyDescent="0.35">
      <c r="B7" s="28"/>
      <c r="C7" s="28"/>
      <c r="D7" s="28"/>
      <c r="E7" s="28"/>
      <c r="F7" s="28"/>
      <c r="G7" s="28"/>
      <c r="H7" s="28"/>
      <c r="I7" s="28"/>
      <c r="J7" s="28"/>
    </row>
    <row r="8" spans="2:10" x14ac:dyDescent="0.35">
      <c r="B8" s="28"/>
      <c r="C8" s="28"/>
      <c r="D8" s="28"/>
      <c r="E8" s="28"/>
      <c r="F8" s="28"/>
      <c r="G8" s="28"/>
      <c r="H8" s="28"/>
      <c r="I8" s="28"/>
      <c r="J8" s="28"/>
    </row>
    <row r="9" spans="2:10" x14ac:dyDescent="0.35">
      <c r="B9" s="28"/>
      <c r="C9" s="28"/>
      <c r="D9" s="28"/>
      <c r="E9" s="28"/>
      <c r="F9" s="28"/>
      <c r="G9" s="28"/>
      <c r="H9" s="28"/>
      <c r="I9" s="28"/>
      <c r="J9" s="28"/>
    </row>
    <row r="10" spans="2:10" x14ac:dyDescent="0.35">
      <c r="B10" s="28"/>
      <c r="C10" s="28"/>
      <c r="D10" s="28"/>
      <c r="E10" s="28"/>
      <c r="F10" s="28"/>
      <c r="G10" s="28"/>
      <c r="H10" s="28"/>
      <c r="I10" s="28"/>
      <c r="J10" s="28"/>
    </row>
    <row r="13" spans="2:10" s="5" customFormat="1" ht="29" x14ac:dyDescent="0.35">
      <c r="D13" s="5" t="s">
        <v>0</v>
      </c>
      <c r="E13" s="5" t="s">
        <v>17</v>
      </c>
      <c r="F13" s="5" t="s">
        <v>18</v>
      </c>
      <c r="G13" s="5" t="s">
        <v>11</v>
      </c>
      <c r="H13" s="5" t="s">
        <v>1</v>
      </c>
      <c r="I13" s="5" t="s">
        <v>2</v>
      </c>
    </row>
    <row r="14" spans="2:10" x14ac:dyDescent="0.35">
      <c r="B14" t="s">
        <v>12</v>
      </c>
      <c r="D14" t="s">
        <v>3</v>
      </c>
      <c r="E14" s="3">
        <v>43831</v>
      </c>
      <c r="F14" s="3">
        <v>43833</v>
      </c>
      <c r="G14">
        <v>2</v>
      </c>
      <c r="H14" s="1">
        <f>I14/G14</f>
        <v>10000</v>
      </c>
      <c r="I14" s="1">
        <v>20000</v>
      </c>
    </row>
    <row r="15" spans="2:10" x14ac:dyDescent="0.35">
      <c r="B15" t="s">
        <v>9</v>
      </c>
      <c r="D15" t="s">
        <v>4</v>
      </c>
      <c r="E15" s="3">
        <v>43833</v>
      </c>
      <c r="F15" s="3">
        <f>E15+G15</f>
        <v>43836</v>
      </c>
      <c r="G15">
        <v>3</v>
      </c>
      <c r="H15" s="1">
        <f t="shared" ref="H15:H19" si="0">I15/G15</f>
        <v>11000</v>
      </c>
      <c r="I15" s="1">
        <v>33000</v>
      </c>
    </row>
    <row r="16" spans="2:10" x14ac:dyDescent="0.35">
      <c r="B16" t="s">
        <v>10</v>
      </c>
      <c r="D16" t="s">
        <v>5</v>
      </c>
      <c r="E16" s="3">
        <v>43835</v>
      </c>
      <c r="F16" s="3">
        <f>E16+G16</f>
        <v>43837</v>
      </c>
      <c r="G16">
        <v>2</v>
      </c>
      <c r="H16" s="1">
        <f t="shared" si="0"/>
        <v>3500</v>
      </c>
      <c r="I16" s="1">
        <v>7000</v>
      </c>
    </row>
    <row r="17" spans="2:22" x14ac:dyDescent="0.35">
      <c r="B17" t="s">
        <v>36</v>
      </c>
      <c r="D17" t="s">
        <v>6</v>
      </c>
      <c r="E17" s="3">
        <v>43836</v>
      </c>
      <c r="F17" s="3">
        <f>E17+G17</f>
        <v>43839</v>
      </c>
      <c r="G17">
        <v>3</v>
      </c>
      <c r="H17" s="1">
        <f t="shared" si="0"/>
        <v>2000</v>
      </c>
      <c r="I17" s="1">
        <v>6000</v>
      </c>
    </row>
    <row r="18" spans="2:22" x14ac:dyDescent="0.35">
      <c r="B18" t="s">
        <v>13</v>
      </c>
      <c r="D18" t="s">
        <v>7</v>
      </c>
      <c r="E18" s="3">
        <v>43837</v>
      </c>
      <c r="F18" s="3">
        <f>E18+G18</f>
        <v>43840</v>
      </c>
      <c r="G18">
        <v>3</v>
      </c>
      <c r="H18" s="1">
        <f t="shared" si="0"/>
        <v>8000</v>
      </c>
      <c r="I18" s="1">
        <v>24000</v>
      </c>
    </row>
    <row r="19" spans="2:22" x14ac:dyDescent="0.35">
      <c r="B19" t="s">
        <v>14</v>
      </c>
      <c r="D19" t="s">
        <v>8</v>
      </c>
      <c r="E19" s="3">
        <v>43839</v>
      </c>
      <c r="F19" s="3">
        <f>E19+G19</f>
        <v>43841</v>
      </c>
      <c r="G19">
        <v>2</v>
      </c>
      <c r="H19" s="1">
        <f t="shared" si="0"/>
        <v>5000</v>
      </c>
      <c r="I19" s="1">
        <v>10000</v>
      </c>
    </row>
    <row r="20" spans="2:22" x14ac:dyDescent="0.35">
      <c r="I20" s="2">
        <v>100000</v>
      </c>
      <c r="J20" s="1"/>
    </row>
    <row r="21" spans="2:22" x14ac:dyDescent="0.35">
      <c r="M21">
        <f>DATEDIF(E14,F19,"D")</f>
        <v>10</v>
      </c>
    </row>
    <row r="24" spans="2:22" x14ac:dyDescent="0.35">
      <c r="C24" t="s">
        <v>15</v>
      </c>
      <c r="G24" t="s">
        <v>33</v>
      </c>
    </row>
    <row r="25" spans="2:22" s="5" customFormat="1" ht="43.5" x14ac:dyDescent="0.35">
      <c r="C25" s="5" t="s">
        <v>16</v>
      </c>
      <c r="D25" s="5" t="s">
        <v>21</v>
      </c>
      <c r="E25" s="5" t="s">
        <v>22</v>
      </c>
      <c r="G25" s="5" t="s">
        <v>0</v>
      </c>
      <c r="H25" s="5" t="s">
        <v>19</v>
      </c>
      <c r="I25" s="5" t="s">
        <v>37</v>
      </c>
      <c r="J25" s="5" t="s">
        <v>20</v>
      </c>
      <c r="L25" s="5" t="s">
        <v>23</v>
      </c>
      <c r="M25" s="5" t="s">
        <v>26</v>
      </c>
      <c r="O25" s="5" t="s">
        <v>24</v>
      </c>
      <c r="P25" s="5" t="s">
        <v>25</v>
      </c>
      <c r="R25" s="5" t="s">
        <v>41</v>
      </c>
      <c r="U25" s="5" t="s">
        <v>42</v>
      </c>
    </row>
    <row r="26" spans="2:22" x14ac:dyDescent="0.35">
      <c r="C26" t="s">
        <v>3</v>
      </c>
      <c r="D26" s="4">
        <v>1</v>
      </c>
      <c r="E26" s="4">
        <v>1</v>
      </c>
      <c r="F26" s="1"/>
      <c r="G26" t="s">
        <v>3</v>
      </c>
      <c r="H26" s="7">
        <v>18000</v>
      </c>
      <c r="I26" s="12"/>
      <c r="J26" s="12"/>
    </row>
    <row r="27" spans="2:22" x14ac:dyDescent="0.35">
      <c r="C27" t="s">
        <v>4</v>
      </c>
      <c r="D27" s="4">
        <v>1</v>
      </c>
      <c r="E27" s="4">
        <v>1</v>
      </c>
      <c r="F27" s="1"/>
      <c r="G27" t="s">
        <v>4</v>
      </c>
      <c r="H27" s="7">
        <v>30000</v>
      </c>
      <c r="I27" s="12"/>
      <c r="J27" s="12"/>
    </row>
    <row r="28" spans="2:22" x14ac:dyDescent="0.35">
      <c r="C28" t="s">
        <v>5</v>
      </c>
      <c r="D28" s="4">
        <v>1</v>
      </c>
      <c r="E28" s="4">
        <v>1</v>
      </c>
      <c r="F28" s="1"/>
      <c r="G28" t="s">
        <v>5</v>
      </c>
      <c r="H28" s="7">
        <v>5000</v>
      </c>
      <c r="I28" s="12"/>
      <c r="J28" s="12"/>
    </row>
    <row r="29" spans="2:22" x14ac:dyDescent="0.35">
      <c r="C29" t="s">
        <v>6</v>
      </c>
      <c r="D29" s="4">
        <v>1</v>
      </c>
      <c r="E29" s="4">
        <f>2/3</f>
        <v>0.66666666666666663</v>
      </c>
      <c r="F29" s="1"/>
      <c r="G29" t="s">
        <v>6</v>
      </c>
      <c r="H29" s="7">
        <v>4500</v>
      </c>
      <c r="I29" s="12"/>
      <c r="J29" s="12"/>
    </row>
    <row r="30" spans="2:22" x14ac:dyDescent="0.35">
      <c r="C30" t="s">
        <v>7</v>
      </c>
      <c r="D30" s="4">
        <f>2/3</f>
        <v>0.66666666666666663</v>
      </c>
      <c r="E30" s="4">
        <f>1/3</f>
        <v>0.33333333333333331</v>
      </c>
      <c r="F30" s="1"/>
      <c r="G30" t="s">
        <v>7</v>
      </c>
      <c r="H30" s="7">
        <v>9000</v>
      </c>
      <c r="I30" s="12"/>
      <c r="J30" s="12"/>
    </row>
    <row r="31" spans="2:22" x14ac:dyDescent="0.35">
      <c r="C31" t="s">
        <v>8</v>
      </c>
      <c r="D31" s="4">
        <v>0</v>
      </c>
      <c r="E31" s="4">
        <v>0</v>
      </c>
      <c r="F31" s="1"/>
      <c r="G31" t="s">
        <v>8</v>
      </c>
      <c r="H31" s="7">
        <v>0</v>
      </c>
      <c r="I31" s="12"/>
      <c r="J31" s="12"/>
    </row>
    <row r="32" spans="2:22" x14ac:dyDescent="0.35">
      <c r="G32" s="6" t="s">
        <v>27</v>
      </c>
      <c r="H32" s="2">
        <f>SUM(H26:H31)</f>
        <v>66500</v>
      </c>
      <c r="I32" s="2">
        <f>SUM(I26:I31)</f>
        <v>0</v>
      </c>
      <c r="J32" s="2">
        <f>SUM(J26:J31)</f>
        <v>0</v>
      </c>
      <c r="L32" s="12"/>
      <c r="M32" s="12"/>
      <c r="O32" s="12"/>
      <c r="P32" s="12"/>
      <c r="R32" s="12"/>
      <c r="S32" s="12"/>
      <c r="U32" s="12"/>
      <c r="V32" s="12"/>
    </row>
    <row r="34" spans="2:22" x14ac:dyDescent="0.35">
      <c r="B34" s="14"/>
      <c r="C34" s="15"/>
      <c r="D34" s="15"/>
      <c r="E34" s="15"/>
      <c r="F34" s="15"/>
      <c r="G34" s="15"/>
      <c r="H34" s="15"/>
      <c r="I34" s="15"/>
      <c r="J34" s="16"/>
      <c r="L34" s="13" t="s">
        <v>38</v>
      </c>
      <c r="O34" s="13" t="s">
        <v>38</v>
      </c>
      <c r="R34" s="13" t="s">
        <v>43</v>
      </c>
      <c r="U34" s="13" t="s">
        <v>43</v>
      </c>
    </row>
    <row r="35" spans="2:22" ht="14.5" customHeight="1" x14ac:dyDescent="0.35">
      <c r="B35" s="17"/>
      <c r="C35" s="26" t="s">
        <v>28</v>
      </c>
      <c r="D35" s="18"/>
      <c r="E35" s="18"/>
      <c r="F35" s="18"/>
      <c r="G35" s="18"/>
      <c r="H35" s="18"/>
      <c r="I35" s="18"/>
      <c r="J35" s="19"/>
      <c r="L35" s="27"/>
      <c r="M35" s="27"/>
      <c r="O35" s="27"/>
      <c r="P35" s="27"/>
      <c r="R35" s="27"/>
      <c r="S35" s="27"/>
      <c r="U35" s="27"/>
      <c r="V35" s="27"/>
    </row>
    <row r="36" spans="2:22" s="5" customFormat="1" x14ac:dyDescent="0.35">
      <c r="B36" s="20"/>
      <c r="C36" s="18"/>
      <c r="D36" s="21"/>
      <c r="E36" s="21"/>
      <c r="F36" s="21"/>
      <c r="G36" s="21"/>
      <c r="H36" s="21"/>
      <c r="I36" s="21"/>
      <c r="J36" s="22"/>
      <c r="L36" s="27"/>
      <c r="M36" s="27"/>
      <c r="O36" s="27"/>
      <c r="P36" s="27"/>
      <c r="R36" s="27"/>
      <c r="S36" s="27"/>
      <c r="U36" s="27"/>
      <c r="V36" s="27"/>
    </row>
    <row r="37" spans="2:22" x14ac:dyDescent="0.35">
      <c r="B37" s="17"/>
      <c r="C37" s="18" t="s">
        <v>30</v>
      </c>
      <c r="D37" s="18"/>
      <c r="E37" s="18"/>
      <c r="F37" s="18"/>
      <c r="G37" s="18"/>
      <c r="H37" s="18"/>
      <c r="I37" s="18"/>
      <c r="J37" s="19"/>
      <c r="L37" s="27"/>
      <c r="M37" s="27"/>
      <c r="O37" s="27"/>
      <c r="P37" s="27"/>
      <c r="R37" s="27"/>
      <c r="S37" s="27"/>
      <c r="U37" s="27"/>
      <c r="V37" s="27"/>
    </row>
    <row r="38" spans="2:22" x14ac:dyDescent="0.35">
      <c r="B38" s="17"/>
      <c r="C38" s="18" t="s">
        <v>29</v>
      </c>
      <c r="D38" s="18"/>
      <c r="E38" s="18"/>
      <c r="F38" s="18"/>
      <c r="G38" s="18"/>
      <c r="H38" s="18"/>
      <c r="I38" s="18"/>
      <c r="J38" s="19"/>
      <c r="L38" s="27"/>
      <c r="M38" s="27"/>
      <c r="O38" s="27"/>
      <c r="P38" s="27"/>
      <c r="R38" s="27"/>
      <c r="S38" s="27"/>
      <c r="U38" s="27"/>
      <c r="V38" s="27"/>
    </row>
    <row r="39" spans="2:22" x14ac:dyDescent="0.35">
      <c r="B39" s="17"/>
      <c r="C39" s="18"/>
      <c r="D39" s="18"/>
      <c r="E39" s="18"/>
      <c r="F39" s="18"/>
      <c r="G39" s="18"/>
      <c r="H39" s="18"/>
      <c r="I39" s="18"/>
      <c r="J39" s="19"/>
      <c r="L39" s="27"/>
      <c r="M39" s="27"/>
      <c r="O39" s="27"/>
      <c r="P39" s="27"/>
      <c r="R39" s="27"/>
      <c r="S39" s="27"/>
      <c r="U39" s="27"/>
      <c r="V39" s="27"/>
    </row>
    <row r="40" spans="2:22" x14ac:dyDescent="0.35">
      <c r="B40" s="17"/>
      <c r="C40" s="18" t="s">
        <v>31</v>
      </c>
      <c r="D40" s="18"/>
      <c r="E40" s="18"/>
      <c r="F40" s="18"/>
      <c r="G40" s="18"/>
      <c r="H40" s="18"/>
      <c r="I40" s="18"/>
      <c r="J40" s="19"/>
      <c r="L40" s="27"/>
      <c r="M40" s="27"/>
      <c r="O40" s="27"/>
      <c r="P40" s="27"/>
      <c r="R40" s="27"/>
      <c r="S40" s="27"/>
      <c r="U40" s="27"/>
      <c r="V40" s="27"/>
    </row>
    <row r="41" spans="2:22" x14ac:dyDescent="0.35">
      <c r="B41" s="17"/>
      <c r="C41" s="18" t="s">
        <v>32</v>
      </c>
      <c r="D41" s="18"/>
      <c r="E41" s="18"/>
      <c r="F41" s="18"/>
      <c r="G41" s="18"/>
      <c r="H41" s="18"/>
      <c r="I41" s="18"/>
      <c r="J41" s="19"/>
      <c r="L41" s="27"/>
      <c r="M41" s="27"/>
      <c r="O41" s="27"/>
      <c r="P41" s="27"/>
      <c r="R41" s="27"/>
      <c r="S41" s="27"/>
      <c r="U41" s="27"/>
      <c r="V41" s="27"/>
    </row>
    <row r="42" spans="2:22" x14ac:dyDescent="0.35">
      <c r="B42" s="17"/>
      <c r="C42" s="18"/>
      <c r="D42" s="18"/>
      <c r="E42" s="18"/>
      <c r="F42" s="18"/>
      <c r="G42" s="18"/>
      <c r="H42" s="18"/>
      <c r="I42" s="18"/>
      <c r="J42" s="19"/>
      <c r="L42" s="27"/>
      <c r="M42" s="27"/>
      <c r="O42" s="27"/>
      <c r="P42" s="27"/>
      <c r="R42" s="27"/>
      <c r="S42" s="27"/>
      <c r="U42" s="27"/>
      <c r="V42" s="27"/>
    </row>
    <row r="43" spans="2:22" x14ac:dyDescent="0.35">
      <c r="B43" s="17"/>
      <c r="C43" s="29" t="s">
        <v>39</v>
      </c>
      <c r="D43" s="29"/>
      <c r="E43" s="29"/>
      <c r="F43" s="29"/>
      <c r="G43" s="29"/>
      <c r="H43" s="29"/>
      <c r="I43" s="29"/>
      <c r="J43" s="30"/>
      <c r="L43" s="27"/>
      <c r="M43" s="27"/>
      <c r="O43" s="27"/>
      <c r="P43" s="27"/>
      <c r="R43" s="27"/>
      <c r="S43" s="27"/>
      <c r="U43" s="27"/>
      <c r="V43" s="27"/>
    </row>
    <row r="44" spans="2:22" x14ac:dyDescent="0.35">
      <c r="B44" s="17"/>
      <c r="C44" s="29"/>
      <c r="D44" s="29"/>
      <c r="E44" s="29"/>
      <c r="F44" s="29"/>
      <c r="G44" s="29"/>
      <c r="H44" s="29"/>
      <c r="I44" s="29"/>
      <c r="J44" s="30"/>
      <c r="L44" s="27"/>
      <c r="M44" s="27"/>
      <c r="O44" s="27"/>
      <c r="P44" s="27"/>
      <c r="R44" s="27"/>
      <c r="S44" s="27"/>
      <c r="U44" s="27"/>
      <c r="V44" s="27"/>
    </row>
    <row r="45" spans="2:22" x14ac:dyDescent="0.35">
      <c r="B45" s="17"/>
      <c r="C45" s="18"/>
      <c r="D45" s="18"/>
      <c r="E45" s="18"/>
      <c r="F45" s="18"/>
      <c r="G45" s="18"/>
      <c r="H45" s="18"/>
      <c r="I45" s="18"/>
      <c r="J45" s="19"/>
      <c r="L45" s="27"/>
      <c r="M45" s="27"/>
      <c r="O45" s="27"/>
      <c r="P45" s="27"/>
      <c r="R45" s="27"/>
      <c r="S45" s="27"/>
      <c r="U45" s="27"/>
      <c r="V45" s="27"/>
    </row>
    <row r="46" spans="2:22" x14ac:dyDescent="0.35">
      <c r="B46" s="17"/>
      <c r="C46" s="18" t="s">
        <v>40</v>
      </c>
      <c r="D46" s="18"/>
      <c r="E46" s="18"/>
      <c r="F46" s="18"/>
      <c r="G46" s="18"/>
      <c r="H46" s="18"/>
      <c r="I46" s="18"/>
      <c r="J46" s="19"/>
      <c r="L46" s="27"/>
      <c r="M46" s="27"/>
      <c r="O46" s="27"/>
      <c r="P46" s="27"/>
      <c r="R46" s="27"/>
      <c r="S46" s="27"/>
      <c r="U46" s="27"/>
      <c r="V46" s="27"/>
    </row>
    <row r="47" spans="2:22" x14ac:dyDescent="0.35">
      <c r="B47" s="23"/>
      <c r="C47" s="24"/>
      <c r="D47" s="24"/>
      <c r="E47" s="24"/>
      <c r="F47" s="24"/>
      <c r="G47" s="24"/>
      <c r="H47" s="24"/>
      <c r="I47" s="24"/>
      <c r="J47" s="25"/>
      <c r="L47" s="27"/>
      <c r="M47" s="27"/>
      <c r="O47" s="27"/>
      <c r="P47" s="27"/>
      <c r="R47" s="27"/>
      <c r="S47" s="27"/>
      <c r="U47" s="27"/>
      <c r="V47" s="27"/>
    </row>
  </sheetData>
  <sheetProtection sheet="1" objects="1" scenarios="1"/>
  <protectedRanges>
    <protectedRange sqref="U32:V32 U35" name="Bereich5"/>
    <protectedRange sqref="R32:S32 R35" name="Bereich4"/>
    <protectedRange sqref="O32:P32 O35" name="Bereich3"/>
    <protectedRange sqref="L32:M32 L35" name="Bereich2"/>
    <protectedRange sqref="I26:J31" name="Bereich1"/>
  </protectedRanges>
  <mergeCells count="6">
    <mergeCell ref="U35:V47"/>
    <mergeCell ref="B3:J10"/>
    <mergeCell ref="L35:M47"/>
    <mergeCell ref="O35:P47"/>
    <mergeCell ref="C43:J44"/>
    <mergeCell ref="R35:S4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CC5D4-20F1-42DA-ADB7-B0C7E0577338}">
  <dimension ref="B2:Z131"/>
  <sheetViews>
    <sheetView showGridLines="0" zoomScale="70" zoomScaleNormal="70" workbookViewId="0">
      <selection activeCell="B3" sqref="B3:J10"/>
    </sheetView>
  </sheetViews>
  <sheetFormatPr baseColWidth="10" defaultRowHeight="14.5" x14ac:dyDescent="0.35"/>
  <cols>
    <col min="4" max="4" width="10.90625" customWidth="1"/>
  </cols>
  <sheetData>
    <row r="2" spans="2:26" ht="21" x14ac:dyDescent="0.5">
      <c r="B2" s="10" t="s">
        <v>47</v>
      </c>
    </row>
    <row r="3" spans="2:26" ht="29" x14ac:dyDescent="0.35">
      <c r="B3" s="28" t="s">
        <v>46</v>
      </c>
      <c r="C3" s="28"/>
      <c r="D3" s="28"/>
      <c r="E3" s="28"/>
      <c r="F3" s="28"/>
      <c r="G3" s="28"/>
      <c r="H3" s="28"/>
      <c r="I3" s="28"/>
      <c r="J3" s="28"/>
      <c r="L3" s="5"/>
      <c r="M3" s="5"/>
      <c r="N3" s="5" t="s">
        <v>0</v>
      </c>
      <c r="O3" s="5" t="s">
        <v>17</v>
      </c>
      <c r="P3" s="5" t="s">
        <v>18</v>
      </c>
      <c r="Q3" s="5" t="s">
        <v>11</v>
      </c>
      <c r="R3" s="5" t="s">
        <v>1</v>
      </c>
      <c r="S3" s="5" t="s">
        <v>2</v>
      </c>
    </row>
    <row r="4" spans="2:26" x14ac:dyDescent="0.35">
      <c r="B4" s="28"/>
      <c r="C4" s="28"/>
      <c r="D4" s="28"/>
      <c r="E4" s="28"/>
      <c r="F4" s="28"/>
      <c r="G4" s="28"/>
      <c r="H4" s="28"/>
      <c r="I4" s="28"/>
      <c r="J4" s="28"/>
      <c r="L4" t="s">
        <v>12</v>
      </c>
      <c r="N4" t="s">
        <v>3</v>
      </c>
      <c r="O4" s="3">
        <v>43831</v>
      </c>
      <c r="P4" s="3">
        <v>43833</v>
      </c>
      <c r="Q4">
        <v>2</v>
      </c>
      <c r="R4" s="1">
        <f>S4/Q4</f>
        <v>10000</v>
      </c>
      <c r="S4" s="1">
        <v>20000</v>
      </c>
    </row>
    <row r="5" spans="2:26" x14ac:dyDescent="0.35">
      <c r="B5" s="28"/>
      <c r="C5" s="28"/>
      <c r="D5" s="28"/>
      <c r="E5" s="28"/>
      <c r="F5" s="28"/>
      <c r="G5" s="28"/>
      <c r="H5" s="28"/>
      <c r="I5" s="28"/>
      <c r="J5" s="28"/>
      <c r="L5" t="s">
        <v>9</v>
      </c>
      <c r="N5" t="s">
        <v>4</v>
      </c>
      <c r="O5" s="3">
        <v>43833</v>
      </c>
      <c r="P5" s="3">
        <f>O5+Q5</f>
        <v>43836</v>
      </c>
      <c r="Q5">
        <v>3</v>
      </c>
      <c r="R5" s="1">
        <f t="shared" ref="R5:R9" si="0">S5/Q5</f>
        <v>11000</v>
      </c>
      <c r="S5" s="1">
        <v>33000</v>
      </c>
    </row>
    <row r="6" spans="2:26" x14ac:dyDescent="0.35">
      <c r="B6" s="28"/>
      <c r="C6" s="28"/>
      <c r="D6" s="28"/>
      <c r="E6" s="28"/>
      <c r="F6" s="28"/>
      <c r="G6" s="28"/>
      <c r="H6" s="28"/>
      <c r="I6" s="28"/>
      <c r="J6" s="28"/>
      <c r="L6" t="s">
        <v>10</v>
      </c>
      <c r="N6" t="s">
        <v>5</v>
      </c>
      <c r="O6" s="3">
        <v>43835</v>
      </c>
      <c r="P6" s="3">
        <f>O6+Q6</f>
        <v>43837</v>
      </c>
      <c r="Q6">
        <v>2</v>
      </c>
      <c r="R6" s="1">
        <f t="shared" si="0"/>
        <v>3500</v>
      </c>
      <c r="S6" s="1">
        <v>7000</v>
      </c>
    </row>
    <row r="7" spans="2:26" x14ac:dyDescent="0.35">
      <c r="B7" s="28"/>
      <c r="C7" s="28"/>
      <c r="D7" s="28"/>
      <c r="E7" s="28"/>
      <c r="F7" s="28"/>
      <c r="G7" s="28"/>
      <c r="H7" s="28"/>
      <c r="I7" s="28"/>
      <c r="J7" s="28"/>
      <c r="L7" t="s">
        <v>36</v>
      </c>
      <c r="N7" t="s">
        <v>6</v>
      </c>
      <c r="O7" s="3">
        <v>43836</v>
      </c>
      <c r="P7" s="3">
        <f>O7+Q7</f>
        <v>43839</v>
      </c>
      <c r="Q7">
        <v>3</v>
      </c>
      <c r="R7" s="1">
        <f t="shared" si="0"/>
        <v>2000</v>
      </c>
      <c r="S7" s="1">
        <v>6000</v>
      </c>
    </row>
    <row r="8" spans="2:26" x14ac:dyDescent="0.35">
      <c r="B8" s="28"/>
      <c r="C8" s="28"/>
      <c r="D8" s="28"/>
      <c r="E8" s="28"/>
      <c r="F8" s="28"/>
      <c r="G8" s="28"/>
      <c r="H8" s="28"/>
      <c r="I8" s="28"/>
      <c r="J8" s="28"/>
      <c r="L8" t="s">
        <v>13</v>
      </c>
      <c r="N8" t="s">
        <v>7</v>
      </c>
      <c r="O8" s="3">
        <v>43837</v>
      </c>
      <c r="P8" s="3">
        <f>O8+Q8</f>
        <v>43840</v>
      </c>
      <c r="Q8">
        <v>3</v>
      </c>
      <c r="R8" s="1">
        <f t="shared" si="0"/>
        <v>8000</v>
      </c>
      <c r="S8" s="1">
        <v>24000</v>
      </c>
    </row>
    <row r="9" spans="2:26" x14ac:dyDescent="0.35">
      <c r="B9" s="28"/>
      <c r="C9" s="28"/>
      <c r="D9" s="28"/>
      <c r="E9" s="28"/>
      <c r="F9" s="28"/>
      <c r="G9" s="28"/>
      <c r="H9" s="28"/>
      <c r="I9" s="28"/>
      <c r="J9" s="28"/>
      <c r="L9" t="s">
        <v>14</v>
      </c>
      <c r="N9" t="s">
        <v>8</v>
      </c>
      <c r="O9" s="3">
        <v>43839</v>
      </c>
      <c r="P9" s="3">
        <f>O9+Q9</f>
        <v>43841</v>
      </c>
      <c r="Q9">
        <v>2</v>
      </c>
      <c r="R9" s="1">
        <f t="shared" si="0"/>
        <v>5000</v>
      </c>
      <c r="S9" s="1">
        <v>10000</v>
      </c>
    </row>
    <row r="10" spans="2:26" x14ac:dyDescent="0.35">
      <c r="B10" s="28"/>
      <c r="C10" s="28"/>
      <c r="D10" s="28"/>
      <c r="E10" s="28"/>
      <c r="F10" s="28"/>
      <c r="G10" s="28"/>
      <c r="H10" s="28"/>
      <c r="I10" s="28"/>
      <c r="J10" s="28"/>
      <c r="S10" s="2">
        <v>100000</v>
      </c>
    </row>
    <row r="13" spans="2:26" x14ac:dyDescent="0.35">
      <c r="B13" t="s">
        <v>15</v>
      </c>
      <c r="F13" t="s">
        <v>34</v>
      </c>
      <c r="H13" s="11">
        <v>0</v>
      </c>
    </row>
    <row r="14" spans="2:26" ht="43.5" x14ac:dyDescent="0.35">
      <c r="B14" s="5" t="s">
        <v>16</v>
      </c>
      <c r="C14" s="5" t="s">
        <v>21</v>
      </c>
      <c r="D14" s="5" t="s">
        <v>22</v>
      </c>
      <c r="F14" s="5" t="s">
        <v>0</v>
      </c>
      <c r="G14" s="5" t="s">
        <v>19</v>
      </c>
      <c r="H14" s="5" t="s">
        <v>37</v>
      </c>
      <c r="I14" s="5" t="s">
        <v>20</v>
      </c>
    </row>
    <row r="15" spans="2:26" x14ac:dyDescent="0.35">
      <c r="B15" t="s">
        <v>3</v>
      </c>
      <c r="C15" s="4">
        <v>0</v>
      </c>
      <c r="D15" s="4">
        <v>0</v>
      </c>
      <c r="F15" t="s">
        <v>3</v>
      </c>
      <c r="G15" s="7">
        <v>0</v>
      </c>
      <c r="H15" s="12"/>
      <c r="I15" s="12"/>
      <c r="Z15">
        <v>0</v>
      </c>
    </row>
    <row r="16" spans="2:26" x14ac:dyDescent="0.35">
      <c r="B16" t="s">
        <v>4</v>
      </c>
      <c r="C16" s="4">
        <v>0</v>
      </c>
      <c r="D16" s="4">
        <v>0</v>
      </c>
      <c r="F16" t="s">
        <v>4</v>
      </c>
      <c r="G16" s="7">
        <v>0</v>
      </c>
      <c r="H16" s="12"/>
      <c r="I16" s="12"/>
      <c r="Z16">
        <v>1</v>
      </c>
    </row>
    <row r="17" spans="2:26" x14ac:dyDescent="0.35">
      <c r="B17" t="s">
        <v>5</v>
      </c>
      <c r="C17" s="4">
        <v>0</v>
      </c>
      <c r="D17" s="4">
        <v>0</v>
      </c>
      <c r="F17" t="s">
        <v>5</v>
      </c>
      <c r="G17" s="7">
        <v>0</v>
      </c>
      <c r="H17" s="12"/>
      <c r="I17" s="12"/>
      <c r="Z17">
        <v>2</v>
      </c>
    </row>
    <row r="18" spans="2:26" x14ac:dyDescent="0.35">
      <c r="B18" t="s">
        <v>6</v>
      </c>
      <c r="C18" s="4">
        <v>0</v>
      </c>
      <c r="D18" s="4">
        <v>0</v>
      </c>
      <c r="F18" t="s">
        <v>6</v>
      </c>
      <c r="G18" s="7">
        <v>0</v>
      </c>
      <c r="H18" s="12"/>
      <c r="I18" s="12"/>
      <c r="Z18">
        <v>3</v>
      </c>
    </row>
    <row r="19" spans="2:26" x14ac:dyDescent="0.35">
      <c r="B19" t="s">
        <v>7</v>
      </c>
      <c r="C19" s="4">
        <v>0</v>
      </c>
      <c r="D19" s="4">
        <v>0</v>
      </c>
      <c r="F19" t="s">
        <v>7</v>
      </c>
      <c r="G19" s="7">
        <v>0</v>
      </c>
      <c r="H19" s="12"/>
      <c r="I19" s="12"/>
      <c r="Z19">
        <v>4</v>
      </c>
    </row>
    <row r="20" spans="2:26" x14ac:dyDescent="0.35">
      <c r="B20" t="s">
        <v>8</v>
      </c>
      <c r="C20" s="4">
        <v>0</v>
      </c>
      <c r="D20" s="4">
        <v>0</v>
      </c>
      <c r="F20" t="s">
        <v>8</v>
      </c>
      <c r="G20" s="7">
        <v>0</v>
      </c>
      <c r="H20" s="12"/>
      <c r="I20" s="12"/>
      <c r="Z20">
        <v>5</v>
      </c>
    </row>
    <row r="21" spans="2:26" x14ac:dyDescent="0.35">
      <c r="F21" s="6" t="s">
        <v>27</v>
      </c>
      <c r="G21" s="2">
        <f>SUM(G15:G20)</f>
        <v>0</v>
      </c>
      <c r="H21" s="2">
        <f t="shared" ref="H21" si="1">SUM(H15:H20)</f>
        <v>0</v>
      </c>
      <c r="I21" s="2">
        <f>SUM(I15:I20)</f>
        <v>0</v>
      </c>
      <c r="Z21">
        <v>6</v>
      </c>
    </row>
    <row r="22" spans="2:26" x14ac:dyDescent="0.35">
      <c r="Z22">
        <v>7</v>
      </c>
    </row>
    <row r="23" spans="2:26" x14ac:dyDescent="0.35">
      <c r="H23" s="11"/>
      <c r="Z23">
        <v>8</v>
      </c>
    </row>
    <row r="24" spans="2:26" x14ac:dyDescent="0.35">
      <c r="B24" t="s">
        <v>15</v>
      </c>
      <c r="F24" t="s">
        <v>34</v>
      </c>
      <c r="H24" s="11">
        <v>1</v>
      </c>
      <c r="Z24">
        <v>9</v>
      </c>
    </row>
    <row r="25" spans="2:26" ht="43.5" x14ac:dyDescent="0.35">
      <c r="B25" s="5" t="s">
        <v>16</v>
      </c>
      <c r="C25" s="5" t="s">
        <v>21</v>
      </c>
      <c r="D25" s="5" t="s">
        <v>22</v>
      </c>
      <c r="F25" s="5" t="s">
        <v>0</v>
      </c>
      <c r="G25" s="5" t="s">
        <v>19</v>
      </c>
      <c r="H25" s="5" t="s">
        <v>37</v>
      </c>
      <c r="I25" s="5" t="s">
        <v>20</v>
      </c>
      <c r="Z25">
        <v>10</v>
      </c>
    </row>
    <row r="26" spans="2:26" x14ac:dyDescent="0.35">
      <c r="B26" t="s">
        <v>3</v>
      </c>
      <c r="C26" s="4">
        <v>0.5</v>
      </c>
      <c r="D26" s="4">
        <v>0.5</v>
      </c>
      <c r="F26" t="s">
        <v>3</v>
      </c>
      <c r="G26" s="7">
        <v>10000</v>
      </c>
      <c r="H26" s="12"/>
      <c r="I26" s="12"/>
    </row>
    <row r="27" spans="2:26" x14ac:dyDescent="0.35">
      <c r="B27" t="s">
        <v>4</v>
      </c>
      <c r="C27" s="4">
        <v>0</v>
      </c>
      <c r="D27" s="4">
        <v>0</v>
      </c>
      <c r="F27" t="s">
        <v>4</v>
      </c>
      <c r="G27" s="7">
        <v>0</v>
      </c>
      <c r="H27" s="12"/>
      <c r="I27" s="12"/>
    </row>
    <row r="28" spans="2:26" x14ac:dyDescent="0.35">
      <c r="B28" t="s">
        <v>5</v>
      </c>
      <c r="C28" s="4">
        <v>0</v>
      </c>
      <c r="D28" s="4">
        <v>0</v>
      </c>
      <c r="F28" t="s">
        <v>5</v>
      </c>
      <c r="G28" s="7">
        <v>0</v>
      </c>
      <c r="H28" s="12"/>
      <c r="I28" s="12"/>
    </row>
    <row r="29" spans="2:26" x14ac:dyDescent="0.35">
      <c r="B29" t="s">
        <v>6</v>
      </c>
      <c r="C29" s="4">
        <v>0</v>
      </c>
      <c r="D29" s="4">
        <v>0</v>
      </c>
      <c r="F29" t="s">
        <v>6</v>
      </c>
      <c r="G29" s="7">
        <v>0</v>
      </c>
      <c r="H29" s="12"/>
      <c r="I29" s="12"/>
    </row>
    <row r="30" spans="2:26" x14ac:dyDescent="0.35">
      <c r="B30" t="s">
        <v>7</v>
      </c>
      <c r="C30" s="4">
        <v>0</v>
      </c>
      <c r="D30" s="4">
        <v>0</v>
      </c>
      <c r="F30" t="s">
        <v>7</v>
      </c>
      <c r="G30" s="7">
        <v>0</v>
      </c>
      <c r="H30" s="12"/>
      <c r="I30" s="12"/>
    </row>
    <row r="31" spans="2:26" x14ac:dyDescent="0.35">
      <c r="B31" t="s">
        <v>8</v>
      </c>
      <c r="C31" s="4">
        <v>0</v>
      </c>
      <c r="D31" s="4">
        <v>0</v>
      </c>
      <c r="F31" t="s">
        <v>8</v>
      </c>
      <c r="G31" s="7">
        <v>0</v>
      </c>
      <c r="H31" s="12"/>
      <c r="I31" s="12"/>
    </row>
    <row r="32" spans="2:26" x14ac:dyDescent="0.35">
      <c r="F32" s="6" t="s">
        <v>27</v>
      </c>
      <c r="G32" s="2">
        <f>SUM(G26:G31)</f>
        <v>10000</v>
      </c>
      <c r="H32" s="2">
        <f t="shared" ref="H32" si="2">SUM(H26:H31)</f>
        <v>0</v>
      </c>
      <c r="I32" s="2">
        <f>SUM(I26:I31)</f>
        <v>0</v>
      </c>
    </row>
    <row r="35" spans="2:9" x14ac:dyDescent="0.35">
      <c r="B35" t="s">
        <v>15</v>
      </c>
      <c r="F35" t="s">
        <v>35</v>
      </c>
      <c r="H35" s="11">
        <v>2</v>
      </c>
    </row>
    <row r="36" spans="2:9" ht="43.5" x14ac:dyDescent="0.35">
      <c r="B36" s="5" t="s">
        <v>16</v>
      </c>
      <c r="C36" s="5" t="s">
        <v>21</v>
      </c>
      <c r="D36" s="5" t="s">
        <v>22</v>
      </c>
      <c r="F36" s="5" t="s">
        <v>0</v>
      </c>
      <c r="G36" s="5" t="s">
        <v>19</v>
      </c>
      <c r="H36" s="5" t="s">
        <v>37</v>
      </c>
      <c r="I36" s="5" t="s">
        <v>20</v>
      </c>
    </row>
    <row r="37" spans="2:9" x14ac:dyDescent="0.35">
      <c r="B37" t="s">
        <v>3</v>
      </c>
      <c r="C37" s="4">
        <v>1</v>
      </c>
      <c r="D37" s="4">
        <v>1</v>
      </c>
      <c r="F37" t="s">
        <v>3</v>
      </c>
      <c r="G37" s="7">
        <v>18000</v>
      </c>
      <c r="H37" s="12"/>
      <c r="I37" s="12"/>
    </row>
    <row r="38" spans="2:9" x14ac:dyDescent="0.35">
      <c r="B38" t="s">
        <v>4</v>
      </c>
      <c r="C38" s="4">
        <v>0</v>
      </c>
      <c r="D38" s="4">
        <v>0</v>
      </c>
      <c r="F38" t="s">
        <v>4</v>
      </c>
      <c r="G38" s="7">
        <v>0</v>
      </c>
      <c r="H38" s="12"/>
      <c r="I38" s="12"/>
    </row>
    <row r="39" spans="2:9" x14ac:dyDescent="0.35">
      <c r="B39" t="s">
        <v>5</v>
      </c>
      <c r="C39" s="4">
        <v>0</v>
      </c>
      <c r="D39" s="4">
        <v>0</v>
      </c>
      <c r="F39" t="s">
        <v>5</v>
      </c>
      <c r="G39" s="7">
        <v>0</v>
      </c>
      <c r="H39" s="12"/>
      <c r="I39" s="12"/>
    </row>
    <row r="40" spans="2:9" x14ac:dyDescent="0.35">
      <c r="B40" t="s">
        <v>6</v>
      </c>
      <c r="C40" s="4">
        <v>0</v>
      </c>
      <c r="D40" s="4">
        <v>0</v>
      </c>
      <c r="F40" t="s">
        <v>6</v>
      </c>
      <c r="G40" s="7">
        <v>0</v>
      </c>
      <c r="H40" s="12"/>
      <c r="I40" s="12"/>
    </row>
    <row r="41" spans="2:9" x14ac:dyDescent="0.35">
      <c r="B41" t="s">
        <v>7</v>
      </c>
      <c r="C41" s="4">
        <v>0</v>
      </c>
      <c r="D41" s="4">
        <v>0</v>
      </c>
      <c r="F41" t="s">
        <v>7</v>
      </c>
      <c r="G41" s="7">
        <v>0</v>
      </c>
      <c r="H41" s="12"/>
      <c r="I41" s="12"/>
    </row>
    <row r="42" spans="2:9" x14ac:dyDescent="0.35">
      <c r="B42" t="s">
        <v>8</v>
      </c>
      <c r="C42" s="4">
        <v>0</v>
      </c>
      <c r="D42" s="4">
        <v>0</v>
      </c>
      <c r="F42" t="s">
        <v>8</v>
      </c>
      <c r="G42" s="7">
        <v>0</v>
      </c>
      <c r="H42" s="12"/>
      <c r="I42" s="12"/>
    </row>
    <row r="43" spans="2:9" x14ac:dyDescent="0.35">
      <c r="F43" s="6" t="s">
        <v>27</v>
      </c>
      <c r="G43" s="2">
        <f>SUM(G37:G42)</f>
        <v>18000</v>
      </c>
      <c r="H43" s="2">
        <f t="shared" ref="H43" si="3">SUM(H37:H42)</f>
        <v>0</v>
      </c>
      <c r="I43" s="2">
        <f>SUM(I37:I42)</f>
        <v>0</v>
      </c>
    </row>
    <row r="46" spans="2:9" x14ac:dyDescent="0.35">
      <c r="B46" t="s">
        <v>15</v>
      </c>
      <c r="F46" t="s">
        <v>35</v>
      </c>
      <c r="H46" s="11">
        <v>3</v>
      </c>
    </row>
    <row r="47" spans="2:9" ht="43.5" x14ac:dyDescent="0.35">
      <c r="B47" s="5" t="s">
        <v>16</v>
      </c>
      <c r="C47" s="5" t="s">
        <v>21</v>
      </c>
      <c r="D47" s="5" t="s">
        <v>22</v>
      </c>
      <c r="F47" s="5" t="s">
        <v>0</v>
      </c>
      <c r="G47" s="5" t="s">
        <v>19</v>
      </c>
      <c r="H47" s="5" t="s">
        <v>37</v>
      </c>
      <c r="I47" s="5" t="s">
        <v>20</v>
      </c>
    </row>
    <row r="48" spans="2:9" x14ac:dyDescent="0.35">
      <c r="B48" t="s">
        <v>3</v>
      </c>
      <c r="C48" s="4">
        <v>1</v>
      </c>
      <c r="D48" s="4">
        <v>1</v>
      </c>
      <c r="F48" t="s">
        <v>3</v>
      </c>
      <c r="G48" s="7">
        <v>18000</v>
      </c>
      <c r="H48" s="12"/>
      <c r="I48" s="12"/>
    </row>
    <row r="49" spans="2:9" x14ac:dyDescent="0.35">
      <c r="B49" t="s">
        <v>4</v>
      </c>
      <c r="C49" s="4">
        <f>1/3</f>
        <v>0.33333333333333331</v>
      </c>
      <c r="D49" s="4">
        <v>0</v>
      </c>
      <c r="F49" t="s">
        <v>4</v>
      </c>
      <c r="G49" s="7">
        <v>4000</v>
      </c>
      <c r="H49" s="12"/>
      <c r="I49" s="12"/>
    </row>
    <row r="50" spans="2:9" x14ac:dyDescent="0.35">
      <c r="B50" t="s">
        <v>5</v>
      </c>
      <c r="C50" s="4">
        <v>0</v>
      </c>
      <c r="D50" s="4">
        <v>0</v>
      </c>
      <c r="F50" t="s">
        <v>5</v>
      </c>
      <c r="G50" s="7">
        <v>0</v>
      </c>
      <c r="H50" s="12"/>
      <c r="I50" s="12"/>
    </row>
    <row r="51" spans="2:9" x14ac:dyDescent="0.35">
      <c r="B51" t="s">
        <v>6</v>
      </c>
      <c r="C51" s="4">
        <v>0</v>
      </c>
      <c r="D51" s="4">
        <v>0</v>
      </c>
      <c r="F51" t="s">
        <v>6</v>
      </c>
      <c r="G51" s="7">
        <v>0</v>
      </c>
      <c r="H51" s="12"/>
      <c r="I51" s="12"/>
    </row>
    <row r="52" spans="2:9" x14ac:dyDescent="0.35">
      <c r="B52" t="s">
        <v>7</v>
      </c>
      <c r="C52" s="4">
        <v>0</v>
      </c>
      <c r="D52" s="4">
        <v>0</v>
      </c>
      <c r="F52" t="s">
        <v>7</v>
      </c>
      <c r="G52" s="7">
        <v>0</v>
      </c>
      <c r="H52" s="12"/>
      <c r="I52" s="12"/>
    </row>
    <row r="53" spans="2:9" x14ac:dyDescent="0.35">
      <c r="B53" t="s">
        <v>8</v>
      </c>
      <c r="C53" s="4">
        <v>0</v>
      </c>
      <c r="D53" s="4">
        <v>0</v>
      </c>
      <c r="F53" t="s">
        <v>8</v>
      </c>
      <c r="G53" s="7">
        <v>0</v>
      </c>
      <c r="H53" s="12"/>
      <c r="I53" s="12"/>
    </row>
    <row r="54" spans="2:9" x14ac:dyDescent="0.35">
      <c r="F54" s="6" t="s">
        <v>27</v>
      </c>
      <c r="G54" s="2">
        <f>SUM(G48:G53)</f>
        <v>22000</v>
      </c>
      <c r="H54" s="2">
        <f t="shared" ref="H54" si="4">SUM(H48:H53)</f>
        <v>0</v>
      </c>
      <c r="I54" s="2">
        <f>SUM(I48:I53)</f>
        <v>0</v>
      </c>
    </row>
    <row r="57" spans="2:9" x14ac:dyDescent="0.35">
      <c r="B57" t="s">
        <v>15</v>
      </c>
      <c r="F57" t="s">
        <v>34</v>
      </c>
      <c r="H57" s="11">
        <v>4</v>
      </c>
    </row>
    <row r="58" spans="2:9" ht="43.5" x14ac:dyDescent="0.35">
      <c r="B58" s="5" t="s">
        <v>16</v>
      </c>
      <c r="C58" s="5" t="s">
        <v>21</v>
      </c>
      <c r="D58" s="5" t="s">
        <v>22</v>
      </c>
      <c r="F58" s="5" t="s">
        <v>0</v>
      </c>
      <c r="G58" s="5" t="s">
        <v>19</v>
      </c>
      <c r="H58" s="5" t="s">
        <v>37</v>
      </c>
      <c r="I58" s="5" t="s">
        <v>20</v>
      </c>
    </row>
    <row r="59" spans="2:9" x14ac:dyDescent="0.35">
      <c r="B59" t="s">
        <v>3</v>
      </c>
      <c r="C59" s="4">
        <v>1</v>
      </c>
      <c r="D59" s="4">
        <v>1</v>
      </c>
      <c r="F59" t="s">
        <v>3</v>
      </c>
      <c r="G59" s="7">
        <v>18000</v>
      </c>
      <c r="H59" s="12"/>
      <c r="I59" s="12"/>
    </row>
    <row r="60" spans="2:9" x14ac:dyDescent="0.35">
      <c r="B60" t="s">
        <v>4</v>
      </c>
      <c r="C60" s="4">
        <f>2/3</f>
        <v>0.66666666666666663</v>
      </c>
      <c r="D60" s="4">
        <v>0.5</v>
      </c>
      <c r="F60" t="s">
        <v>4</v>
      </c>
      <c r="G60" s="7">
        <v>25000</v>
      </c>
      <c r="H60" s="12"/>
      <c r="I60" s="12"/>
    </row>
    <row r="61" spans="2:9" x14ac:dyDescent="0.35">
      <c r="B61" t="s">
        <v>5</v>
      </c>
      <c r="C61" s="4">
        <v>0</v>
      </c>
      <c r="D61" s="4">
        <v>0</v>
      </c>
      <c r="F61" t="s">
        <v>5</v>
      </c>
      <c r="G61" s="7">
        <v>0</v>
      </c>
      <c r="H61" s="12"/>
      <c r="I61" s="12"/>
    </row>
    <row r="62" spans="2:9" x14ac:dyDescent="0.35">
      <c r="B62" t="s">
        <v>6</v>
      </c>
      <c r="C62" s="4">
        <v>0</v>
      </c>
      <c r="D62" s="4">
        <v>0</v>
      </c>
      <c r="F62" t="s">
        <v>6</v>
      </c>
      <c r="G62" s="7">
        <v>0</v>
      </c>
      <c r="H62" s="12"/>
      <c r="I62" s="12"/>
    </row>
    <row r="63" spans="2:9" x14ac:dyDescent="0.35">
      <c r="B63" t="s">
        <v>7</v>
      </c>
      <c r="C63" s="4">
        <v>0</v>
      </c>
      <c r="D63" s="4">
        <v>0</v>
      </c>
      <c r="F63" t="s">
        <v>7</v>
      </c>
      <c r="G63" s="7">
        <v>0</v>
      </c>
      <c r="H63" s="12"/>
      <c r="I63" s="12"/>
    </row>
    <row r="64" spans="2:9" x14ac:dyDescent="0.35">
      <c r="B64" t="s">
        <v>8</v>
      </c>
      <c r="C64" s="4">
        <v>0</v>
      </c>
      <c r="D64" s="4">
        <v>0</v>
      </c>
      <c r="F64" t="s">
        <v>8</v>
      </c>
      <c r="G64" s="7">
        <v>0</v>
      </c>
      <c r="H64" s="12"/>
      <c r="I64" s="12"/>
    </row>
    <row r="65" spans="2:9" x14ac:dyDescent="0.35">
      <c r="F65" s="6" t="s">
        <v>27</v>
      </c>
      <c r="G65" s="2">
        <f>SUM(G59:G64)</f>
        <v>43000</v>
      </c>
      <c r="H65" s="2">
        <f t="shared" ref="H65" si="5">SUM(H59:H64)</f>
        <v>0</v>
      </c>
      <c r="I65" s="2">
        <f>SUM(I59:I64)</f>
        <v>0</v>
      </c>
    </row>
    <row r="68" spans="2:9" x14ac:dyDescent="0.35">
      <c r="B68" t="s">
        <v>15</v>
      </c>
      <c r="F68" t="s">
        <v>34</v>
      </c>
      <c r="H68" s="11">
        <v>5</v>
      </c>
    </row>
    <row r="69" spans="2:9" ht="43.5" x14ac:dyDescent="0.35">
      <c r="B69" s="5" t="s">
        <v>16</v>
      </c>
      <c r="C69" s="5" t="s">
        <v>21</v>
      </c>
      <c r="D69" s="5" t="s">
        <v>22</v>
      </c>
      <c r="F69" s="5" t="s">
        <v>0</v>
      </c>
      <c r="G69" s="5" t="s">
        <v>19</v>
      </c>
      <c r="H69" s="5" t="s">
        <v>37</v>
      </c>
      <c r="I69" s="5" t="s">
        <v>20</v>
      </c>
    </row>
    <row r="70" spans="2:9" x14ac:dyDescent="0.35">
      <c r="B70" t="s">
        <v>3</v>
      </c>
      <c r="C70" s="4">
        <v>1</v>
      </c>
      <c r="D70" s="4">
        <v>1</v>
      </c>
      <c r="F70" t="s">
        <v>3</v>
      </c>
      <c r="G70" s="7">
        <v>18000</v>
      </c>
      <c r="H70" s="12"/>
      <c r="I70" s="12"/>
    </row>
    <row r="71" spans="2:9" x14ac:dyDescent="0.35">
      <c r="B71" t="s">
        <v>4</v>
      </c>
      <c r="C71" s="4">
        <f>3/3</f>
        <v>1</v>
      </c>
      <c r="D71" s="4">
        <v>1</v>
      </c>
      <c r="F71" t="s">
        <v>4</v>
      </c>
      <c r="G71" s="7">
        <v>30000</v>
      </c>
      <c r="H71" s="12"/>
      <c r="I71" s="12"/>
    </row>
    <row r="72" spans="2:9" x14ac:dyDescent="0.35">
      <c r="B72" t="s">
        <v>5</v>
      </c>
      <c r="C72" s="4">
        <v>0.5</v>
      </c>
      <c r="D72" s="4">
        <v>0.75</v>
      </c>
      <c r="F72" t="s">
        <v>5</v>
      </c>
      <c r="G72" s="7">
        <v>4000</v>
      </c>
      <c r="H72" s="12"/>
      <c r="I72" s="12"/>
    </row>
    <row r="73" spans="2:9" x14ac:dyDescent="0.35">
      <c r="B73" t="s">
        <v>6</v>
      </c>
      <c r="C73" s="4">
        <v>0</v>
      </c>
      <c r="D73" s="4">
        <v>0</v>
      </c>
      <c r="F73" t="s">
        <v>6</v>
      </c>
      <c r="G73" s="7">
        <v>0</v>
      </c>
      <c r="H73" s="12"/>
      <c r="I73" s="12"/>
    </row>
    <row r="74" spans="2:9" x14ac:dyDescent="0.35">
      <c r="B74" t="s">
        <v>7</v>
      </c>
      <c r="C74" s="4">
        <v>0</v>
      </c>
      <c r="D74" s="4">
        <v>0</v>
      </c>
      <c r="F74" t="s">
        <v>7</v>
      </c>
      <c r="G74" s="7">
        <v>0</v>
      </c>
      <c r="H74" s="12"/>
      <c r="I74" s="12"/>
    </row>
    <row r="75" spans="2:9" x14ac:dyDescent="0.35">
      <c r="B75" t="s">
        <v>8</v>
      </c>
      <c r="C75" s="4">
        <v>0</v>
      </c>
      <c r="D75" s="4">
        <v>0</v>
      </c>
      <c r="F75" t="s">
        <v>8</v>
      </c>
      <c r="G75" s="7">
        <v>0</v>
      </c>
      <c r="H75" s="12"/>
      <c r="I75" s="12"/>
    </row>
    <row r="76" spans="2:9" x14ac:dyDescent="0.35">
      <c r="F76" s="6" t="s">
        <v>27</v>
      </c>
      <c r="G76" s="2">
        <f>SUM(G70:G75)</f>
        <v>52000</v>
      </c>
      <c r="H76" s="2">
        <f t="shared" ref="H76" si="6">SUM(H70:H75)</f>
        <v>0</v>
      </c>
      <c r="I76" s="2">
        <f>SUM(I70:I75)</f>
        <v>0</v>
      </c>
    </row>
    <row r="79" spans="2:9" x14ac:dyDescent="0.35">
      <c r="B79" t="s">
        <v>15</v>
      </c>
      <c r="F79" t="s">
        <v>34</v>
      </c>
      <c r="H79" s="11">
        <v>6</v>
      </c>
    </row>
    <row r="80" spans="2:9" ht="43.5" x14ac:dyDescent="0.35">
      <c r="B80" s="5" t="s">
        <v>16</v>
      </c>
      <c r="C80" s="5" t="s">
        <v>21</v>
      </c>
      <c r="D80" s="5" t="s">
        <v>22</v>
      </c>
      <c r="F80" s="5" t="s">
        <v>0</v>
      </c>
      <c r="G80" s="8" t="s">
        <v>19</v>
      </c>
      <c r="H80" s="5" t="s">
        <v>37</v>
      </c>
      <c r="I80" s="5" t="s">
        <v>20</v>
      </c>
    </row>
    <row r="81" spans="2:9" x14ac:dyDescent="0.35">
      <c r="B81" t="s">
        <v>3</v>
      </c>
      <c r="C81" s="4">
        <v>1</v>
      </c>
      <c r="D81" s="4">
        <v>1</v>
      </c>
      <c r="F81" t="s">
        <v>3</v>
      </c>
      <c r="G81" s="7">
        <v>18000</v>
      </c>
      <c r="H81" s="12"/>
      <c r="I81" s="12"/>
    </row>
    <row r="82" spans="2:9" x14ac:dyDescent="0.35">
      <c r="B82" t="s">
        <v>4</v>
      </c>
      <c r="C82" s="4">
        <f>3/3</f>
        <v>1</v>
      </c>
      <c r="D82" s="4">
        <v>1</v>
      </c>
      <c r="F82" t="s">
        <v>4</v>
      </c>
      <c r="G82" s="7">
        <v>30000</v>
      </c>
      <c r="H82" s="12"/>
      <c r="I82" s="12"/>
    </row>
    <row r="83" spans="2:9" x14ac:dyDescent="0.35">
      <c r="B83" t="s">
        <v>5</v>
      </c>
      <c r="C83" s="4">
        <v>1</v>
      </c>
      <c r="D83" s="4">
        <v>1</v>
      </c>
      <c r="F83" t="s">
        <v>5</v>
      </c>
      <c r="G83" s="7">
        <v>5000</v>
      </c>
      <c r="H83" s="12"/>
      <c r="I83" s="12"/>
    </row>
    <row r="84" spans="2:9" x14ac:dyDescent="0.35">
      <c r="B84" t="s">
        <v>6</v>
      </c>
      <c r="C84" s="4">
        <f>1/3</f>
        <v>0.33333333333333331</v>
      </c>
      <c r="D84" s="4">
        <v>0</v>
      </c>
      <c r="F84" t="s">
        <v>6</v>
      </c>
      <c r="G84" s="7">
        <v>0</v>
      </c>
      <c r="H84" s="12"/>
      <c r="I84" s="12"/>
    </row>
    <row r="85" spans="2:9" x14ac:dyDescent="0.35">
      <c r="B85" t="s">
        <v>7</v>
      </c>
      <c r="C85" s="4">
        <v>0</v>
      </c>
      <c r="D85" s="4">
        <v>0</v>
      </c>
      <c r="F85" t="s">
        <v>7</v>
      </c>
      <c r="G85" s="7">
        <v>0</v>
      </c>
      <c r="H85" s="12"/>
      <c r="I85" s="12"/>
    </row>
    <row r="86" spans="2:9" x14ac:dyDescent="0.35">
      <c r="B86" t="s">
        <v>8</v>
      </c>
      <c r="C86" s="4">
        <v>0</v>
      </c>
      <c r="D86" s="4">
        <v>0</v>
      </c>
      <c r="F86" t="s">
        <v>8</v>
      </c>
      <c r="G86" s="7">
        <v>0</v>
      </c>
      <c r="H86" s="12"/>
      <c r="I86" s="12"/>
    </row>
    <row r="87" spans="2:9" x14ac:dyDescent="0.35">
      <c r="F87" s="6" t="s">
        <v>27</v>
      </c>
      <c r="G87" s="2">
        <f>SUM(G81:G86)</f>
        <v>53000</v>
      </c>
      <c r="H87" s="2">
        <f t="shared" ref="H87" si="7">SUM(H81:H86)</f>
        <v>0</v>
      </c>
      <c r="I87" s="2">
        <f>SUM(I81:I86)</f>
        <v>0</v>
      </c>
    </row>
    <row r="90" spans="2:9" x14ac:dyDescent="0.35">
      <c r="B90" t="s">
        <v>15</v>
      </c>
      <c r="F90" t="s">
        <v>34</v>
      </c>
      <c r="H90" s="11">
        <v>7</v>
      </c>
    </row>
    <row r="91" spans="2:9" ht="43.5" x14ac:dyDescent="0.35">
      <c r="B91" s="5" t="s">
        <v>16</v>
      </c>
      <c r="C91" s="5" t="s">
        <v>21</v>
      </c>
      <c r="D91" s="5" t="s">
        <v>22</v>
      </c>
      <c r="F91" s="5" t="s">
        <v>0</v>
      </c>
      <c r="G91" s="5" t="s">
        <v>19</v>
      </c>
      <c r="H91" s="5" t="s">
        <v>37</v>
      </c>
      <c r="I91" s="5" t="s">
        <v>20</v>
      </c>
    </row>
    <row r="92" spans="2:9" x14ac:dyDescent="0.35">
      <c r="B92" t="s">
        <v>3</v>
      </c>
      <c r="C92" s="4">
        <v>1</v>
      </c>
      <c r="D92" s="4">
        <v>1</v>
      </c>
      <c r="F92" t="s">
        <v>3</v>
      </c>
      <c r="G92" s="7">
        <v>18000</v>
      </c>
      <c r="H92" s="12"/>
      <c r="I92" s="12"/>
    </row>
    <row r="93" spans="2:9" x14ac:dyDescent="0.35">
      <c r="B93" t="s">
        <v>4</v>
      </c>
      <c r="C93" s="4">
        <f>3/3</f>
        <v>1</v>
      </c>
      <c r="D93" s="4">
        <v>1</v>
      </c>
      <c r="F93" t="s">
        <v>4</v>
      </c>
      <c r="G93" s="7">
        <v>30000</v>
      </c>
      <c r="H93" s="12"/>
      <c r="I93" s="12"/>
    </row>
    <row r="94" spans="2:9" x14ac:dyDescent="0.35">
      <c r="B94" t="s">
        <v>5</v>
      </c>
      <c r="C94" s="4">
        <v>1</v>
      </c>
      <c r="D94" s="4">
        <v>1</v>
      </c>
      <c r="F94" t="s">
        <v>5</v>
      </c>
      <c r="G94" s="7">
        <v>5000</v>
      </c>
      <c r="H94" s="12"/>
      <c r="I94" s="12"/>
    </row>
    <row r="95" spans="2:9" x14ac:dyDescent="0.35">
      <c r="B95" t="s">
        <v>6</v>
      </c>
      <c r="C95" s="4">
        <f>2/3</f>
        <v>0.66666666666666663</v>
      </c>
      <c r="D95" s="4">
        <f>1/3</f>
        <v>0.33333333333333331</v>
      </c>
      <c r="F95" t="s">
        <v>6</v>
      </c>
      <c r="G95" s="7">
        <v>2000</v>
      </c>
      <c r="H95" s="12"/>
      <c r="I95" s="12"/>
    </row>
    <row r="96" spans="2:9" x14ac:dyDescent="0.35">
      <c r="B96" t="s">
        <v>7</v>
      </c>
      <c r="C96" s="4">
        <f>1/3</f>
        <v>0.33333333333333331</v>
      </c>
      <c r="D96" s="4">
        <v>0</v>
      </c>
      <c r="F96" t="s">
        <v>7</v>
      </c>
      <c r="G96" s="7">
        <v>0</v>
      </c>
      <c r="H96" s="12"/>
      <c r="I96" s="12"/>
    </row>
    <row r="97" spans="2:9" x14ac:dyDescent="0.35">
      <c r="B97" t="s">
        <v>8</v>
      </c>
      <c r="C97" s="4">
        <v>0</v>
      </c>
      <c r="D97" s="4">
        <v>0</v>
      </c>
      <c r="F97" t="s">
        <v>8</v>
      </c>
      <c r="G97" s="7">
        <v>0</v>
      </c>
      <c r="H97" s="12"/>
      <c r="I97" s="12"/>
    </row>
    <row r="98" spans="2:9" x14ac:dyDescent="0.35">
      <c r="F98" s="6" t="s">
        <v>27</v>
      </c>
      <c r="G98" s="2">
        <f>SUM(G92:G97)</f>
        <v>55000</v>
      </c>
      <c r="H98" s="2">
        <f t="shared" ref="H98" si="8">SUM(H92:H97)</f>
        <v>0</v>
      </c>
      <c r="I98" s="2">
        <f>SUM(I92:I97)</f>
        <v>0</v>
      </c>
    </row>
    <row r="101" spans="2:9" x14ac:dyDescent="0.35">
      <c r="B101" t="s">
        <v>15</v>
      </c>
      <c r="F101" t="s">
        <v>34</v>
      </c>
      <c r="H101" s="11">
        <v>8</v>
      </c>
    </row>
    <row r="102" spans="2:9" ht="43.5" x14ac:dyDescent="0.35">
      <c r="B102" s="5" t="s">
        <v>16</v>
      </c>
      <c r="C102" s="5" t="s">
        <v>21</v>
      </c>
      <c r="D102" s="5" t="s">
        <v>22</v>
      </c>
      <c r="F102" s="5" t="s">
        <v>0</v>
      </c>
      <c r="G102" s="5" t="s">
        <v>19</v>
      </c>
      <c r="H102" s="5" t="s">
        <v>37</v>
      </c>
      <c r="I102" s="5" t="s">
        <v>20</v>
      </c>
    </row>
    <row r="103" spans="2:9" x14ac:dyDescent="0.35">
      <c r="B103" t="s">
        <v>3</v>
      </c>
      <c r="C103" s="4">
        <v>1</v>
      </c>
      <c r="D103" s="4">
        <v>1</v>
      </c>
      <c r="F103" t="s">
        <v>3</v>
      </c>
      <c r="G103" s="9">
        <v>18000</v>
      </c>
      <c r="H103" s="12"/>
      <c r="I103" s="12"/>
    </row>
    <row r="104" spans="2:9" x14ac:dyDescent="0.35">
      <c r="B104" t="s">
        <v>4</v>
      </c>
      <c r="C104" s="4">
        <v>1</v>
      </c>
      <c r="D104" s="4">
        <v>1</v>
      </c>
      <c r="F104" t="s">
        <v>4</v>
      </c>
      <c r="G104" s="9">
        <v>30000</v>
      </c>
      <c r="H104" s="12"/>
      <c r="I104" s="12"/>
    </row>
    <row r="105" spans="2:9" x14ac:dyDescent="0.35">
      <c r="B105" t="s">
        <v>5</v>
      </c>
      <c r="C105" s="4">
        <v>1</v>
      </c>
      <c r="D105" s="4">
        <v>1</v>
      </c>
      <c r="F105" t="s">
        <v>5</v>
      </c>
      <c r="G105" s="9">
        <v>5000</v>
      </c>
      <c r="H105" s="12"/>
      <c r="I105" s="12"/>
    </row>
    <row r="106" spans="2:9" x14ac:dyDescent="0.35">
      <c r="B106" t="s">
        <v>6</v>
      </c>
      <c r="C106" s="4">
        <v>1</v>
      </c>
      <c r="D106" s="4">
        <f>2/3</f>
        <v>0.66666666666666663</v>
      </c>
      <c r="F106" t="s">
        <v>6</v>
      </c>
      <c r="G106" s="9">
        <v>4500</v>
      </c>
      <c r="H106" s="12"/>
      <c r="I106" s="12"/>
    </row>
    <row r="107" spans="2:9" x14ac:dyDescent="0.35">
      <c r="B107" t="s">
        <v>7</v>
      </c>
      <c r="C107" s="4">
        <f>2/3</f>
        <v>0.66666666666666663</v>
      </c>
      <c r="D107" s="4">
        <f>1/3</f>
        <v>0.33333333333333331</v>
      </c>
      <c r="F107" t="s">
        <v>7</v>
      </c>
      <c r="G107" s="9">
        <v>9000</v>
      </c>
      <c r="H107" s="12"/>
      <c r="I107" s="12"/>
    </row>
    <row r="108" spans="2:9" x14ac:dyDescent="0.35">
      <c r="B108" t="s">
        <v>8</v>
      </c>
      <c r="C108" s="4">
        <v>0</v>
      </c>
      <c r="D108" s="4">
        <v>0</v>
      </c>
      <c r="F108" t="s">
        <v>8</v>
      </c>
      <c r="G108" s="9">
        <v>0</v>
      </c>
      <c r="H108" s="12"/>
      <c r="I108" s="12"/>
    </row>
    <row r="109" spans="2:9" x14ac:dyDescent="0.35">
      <c r="F109" s="6" t="s">
        <v>27</v>
      </c>
      <c r="G109" s="2">
        <f>SUM(G103:G108)</f>
        <v>66500</v>
      </c>
      <c r="H109" s="2">
        <f t="shared" ref="H109" si="9">SUM(H103:H108)</f>
        <v>0</v>
      </c>
      <c r="I109" s="2">
        <f>SUM(I103:I108)</f>
        <v>0</v>
      </c>
    </row>
    <row r="112" spans="2:9" x14ac:dyDescent="0.35">
      <c r="B112" t="s">
        <v>15</v>
      </c>
      <c r="F112" t="s">
        <v>35</v>
      </c>
      <c r="H112" s="11">
        <v>9</v>
      </c>
    </row>
    <row r="113" spans="2:9" ht="43.5" x14ac:dyDescent="0.35">
      <c r="B113" s="5" t="s">
        <v>16</v>
      </c>
      <c r="C113" s="5" t="s">
        <v>21</v>
      </c>
      <c r="D113" s="5" t="s">
        <v>22</v>
      </c>
      <c r="F113" s="5" t="s">
        <v>0</v>
      </c>
      <c r="G113" s="5" t="s">
        <v>19</v>
      </c>
      <c r="H113" s="5" t="s">
        <v>37</v>
      </c>
      <c r="I113" s="5" t="s">
        <v>20</v>
      </c>
    </row>
    <row r="114" spans="2:9" x14ac:dyDescent="0.35">
      <c r="B114" t="s">
        <v>3</v>
      </c>
      <c r="C114" s="4">
        <v>1</v>
      </c>
      <c r="D114" s="4">
        <v>1</v>
      </c>
      <c r="F114" t="s">
        <v>3</v>
      </c>
      <c r="G114" s="9">
        <v>18000</v>
      </c>
      <c r="H114" s="12"/>
      <c r="I114" s="12"/>
    </row>
    <row r="115" spans="2:9" x14ac:dyDescent="0.35">
      <c r="B115" t="s">
        <v>4</v>
      </c>
      <c r="C115" s="4">
        <f>3/3</f>
        <v>1</v>
      </c>
      <c r="D115" s="4">
        <v>1</v>
      </c>
      <c r="F115" t="s">
        <v>4</v>
      </c>
      <c r="G115" s="9">
        <v>30000</v>
      </c>
      <c r="H115" s="12"/>
      <c r="I115" s="12"/>
    </row>
    <row r="116" spans="2:9" x14ac:dyDescent="0.35">
      <c r="B116" t="s">
        <v>5</v>
      </c>
      <c r="C116" s="4">
        <v>1</v>
      </c>
      <c r="D116" s="4">
        <v>1</v>
      </c>
      <c r="F116" t="s">
        <v>5</v>
      </c>
      <c r="G116" s="9">
        <v>5000</v>
      </c>
      <c r="H116" s="12"/>
      <c r="I116" s="12"/>
    </row>
    <row r="117" spans="2:9" x14ac:dyDescent="0.35">
      <c r="B117" t="s">
        <v>6</v>
      </c>
      <c r="C117" s="4">
        <v>1</v>
      </c>
      <c r="D117" s="4">
        <f>3/3</f>
        <v>1</v>
      </c>
      <c r="F117" t="s">
        <v>6</v>
      </c>
      <c r="G117" s="9">
        <v>8500</v>
      </c>
      <c r="H117" s="12"/>
      <c r="I117" s="12"/>
    </row>
    <row r="118" spans="2:9" x14ac:dyDescent="0.35">
      <c r="B118" t="s">
        <v>7</v>
      </c>
      <c r="C118" s="4">
        <f>3/3</f>
        <v>1</v>
      </c>
      <c r="D118" s="4">
        <f>2/3</f>
        <v>0.66666666666666663</v>
      </c>
      <c r="F118" t="s">
        <v>7</v>
      </c>
      <c r="G118" s="9">
        <v>20000</v>
      </c>
      <c r="H118" s="12"/>
      <c r="I118" s="12"/>
    </row>
    <row r="119" spans="2:9" x14ac:dyDescent="0.35">
      <c r="B119" t="s">
        <v>8</v>
      </c>
      <c r="C119" s="4">
        <v>0.5</v>
      </c>
      <c r="D119" s="4">
        <v>0.25</v>
      </c>
      <c r="F119" t="s">
        <v>8</v>
      </c>
      <c r="G119" s="9">
        <v>6000</v>
      </c>
      <c r="H119" s="12"/>
      <c r="I119" s="12"/>
    </row>
    <row r="120" spans="2:9" x14ac:dyDescent="0.35">
      <c r="F120" s="6" t="s">
        <v>27</v>
      </c>
      <c r="G120" s="2">
        <f>SUM(G114:G119)</f>
        <v>87500</v>
      </c>
      <c r="H120" s="2">
        <f t="shared" ref="H120" si="10">SUM(H114:H119)</f>
        <v>0</v>
      </c>
      <c r="I120" s="2">
        <f>SUM(I114:I119)</f>
        <v>0</v>
      </c>
    </row>
    <row r="123" spans="2:9" x14ac:dyDescent="0.35">
      <c r="B123" t="s">
        <v>15</v>
      </c>
      <c r="F123" t="s">
        <v>35</v>
      </c>
      <c r="H123" s="11">
        <v>10</v>
      </c>
    </row>
    <row r="124" spans="2:9" ht="43.5" x14ac:dyDescent="0.35">
      <c r="B124" s="5" t="s">
        <v>16</v>
      </c>
      <c r="C124" s="5" t="s">
        <v>21</v>
      </c>
      <c r="D124" s="5" t="s">
        <v>22</v>
      </c>
      <c r="F124" s="5" t="s">
        <v>0</v>
      </c>
      <c r="G124" s="5" t="s">
        <v>19</v>
      </c>
      <c r="H124" s="5" t="s">
        <v>37</v>
      </c>
      <c r="I124" s="5" t="s">
        <v>20</v>
      </c>
    </row>
    <row r="125" spans="2:9" x14ac:dyDescent="0.35">
      <c r="B125" t="s">
        <v>3</v>
      </c>
      <c r="C125" s="4">
        <v>1</v>
      </c>
      <c r="D125" s="4">
        <v>1</v>
      </c>
      <c r="F125" t="s">
        <v>3</v>
      </c>
      <c r="G125">
        <v>18000</v>
      </c>
      <c r="H125" s="12"/>
      <c r="I125" s="12"/>
    </row>
    <row r="126" spans="2:9" x14ac:dyDescent="0.35">
      <c r="B126" t="s">
        <v>4</v>
      </c>
      <c r="C126" s="4">
        <f>3/3</f>
        <v>1</v>
      </c>
      <c r="D126" s="4">
        <v>1</v>
      </c>
      <c r="F126" t="s">
        <v>4</v>
      </c>
      <c r="G126">
        <v>30000</v>
      </c>
      <c r="H126" s="12"/>
      <c r="I126" s="12"/>
    </row>
    <row r="127" spans="2:9" x14ac:dyDescent="0.35">
      <c r="B127" t="s">
        <v>5</v>
      </c>
      <c r="C127" s="4">
        <v>1</v>
      </c>
      <c r="D127" s="4">
        <v>1</v>
      </c>
      <c r="F127" t="s">
        <v>5</v>
      </c>
      <c r="G127">
        <v>5000</v>
      </c>
      <c r="H127" s="12"/>
      <c r="I127" s="12"/>
    </row>
    <row r="128" spans="2:9" x14ac:dyDescent="0.35">
      <c r="B128" t="s">
        <v>6</v>
      </c>
      <c r="C128" s="4">
        <v>1</v>
      </c>
      <c r="D128" s="4">
        <f>3/3</f>
        <v>1</v>
      </c>
      <c r="F128" t="s">
        <v>6</v>
      </c>
      <c r="G128">
        <v>8500</v>
      </c>
      <c r="H128" s="12"/>
      <c r="I128" s="12"/>
    </row>
    <row r="129" spans="2:9" x14ac:dyDescent="0.35">
      <c r="B129" t="s">
        <v>7</v>
      </c>
      <c r="C129" s="4">
        <f>3/3</f>
        <v>1</v>
      </c>
      <c r="D129" s="4">
        <f>3/3</f>
        <v>1</v>
      </c>
      <c r="F129" t="s">
        <v>7</v>
      </c>
      <c r="G129">
        <v>30000</v>
      </c>
      <c r="H129" s="12"/>
      <c r="I129" s="12"/>
    </row>
    <row r="130" spans="2:9" x14ac:dyDescent="0.35">
      <c r="B130" t="s">
        <v>8</v>
      </c>
      <c r="C130" s="4">
        <v>1</v>
      </c>
      <c r="D130" s="4">
        <v>1</v>
      </c>
      <c r="F130" t="s">
        <v>8</v>
      </c>
      <c r="G130">
        <f>10000-1500</f>
        <v>8500</v>
      </c>
      <c r="H130" s="12"/>
      <c r="I130" s="12"/>
    </row>
    <row r="131" spans="2:9" x14ac:dyDescent="0.35">
      <c r="F131" s="6" t="s">
        <v>27</v>
      </c>
      <c r="G131" s="2">
        <f>'Aufgabe 1 Kennzahlen'!R32</f>
        <v>0</v>
      </c>
      <c r="H131" s="2">
        <f t="shared" ref="H131" si="11">SUM(H125:H130)</f>
        <v>0</v>
      </c>
      <c r="I131" s="2">
        <f>SUM(I125:I130)</f>
        <v>0</v>
      </c>
    </row>
  </sheetData>
  <sheetProtection sheet="1" objects="1" scenarios="1"/>
  <protectedRanges>
    <protectedRange sqref="H125:I130" name="Bereich10"/>
    <protectedRange sqref="H114:I119" name="Bereich9"/>
    <protectedRange sqref="H103:I108" name="Bereich8"/>
    <protectedRange sqref="H92:I97" name="Bereich7"/>
    <protectedRange sqref="H81:I86" name="Bereich6"/>
    <protectedRange sqref="H70:I75" name="Bereich5"/>
    <protectedRange sqref="H59:I64" name="Bereich4"/>
    <protectedRange sqref="H48:I53" name="Bereich3"/>
    <protectedRange sqref="H26:I31" name="Bereich1"/>
    <protectedRange sqref="H15:I20" name="Bereich0"/>
    <protectedRange sqref="H37:I42" name="Bereich2"/>
  </protectedRanges>
  <mergeCells count="1">
    <mergeCell ref="B3:J10"/>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 1 Kennzahlen</vt:lpstr>
      <vt:lpstr>Aufgabe 2 EVA Grafik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Niklaus Balz</dc:creator>
  <cp:lastModifiedBy>Niklaus Balz</cp:lastModifiedBy>
  <dcterms:created xsi:type="dcterms:W3CDTF">2020-03-21T16:43:35Z</dcterms:created>
  <dcterms:modified xsi:type="dcterms:W3CDTF">2020-04-23T12:53:25Z</dcterms:modified>
</cp:coreProperties>
</file>